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kubena\Documents\Jožka\Akce 2019\Oprava bytu Dobrovskeho 2\Zadavaci_dokumentace\Priloha_c3_Rozpocet\"/>
    </mc:Choice>
  </mc:AlternateContent>
  <bookViews>
    <workbookView xWindow="0" yWindow="0" windowWidth="28800" windowHeight="12435" activeTab="1"/>
  </bookViews>
  <sheets>
    <sheet name="Rekapitulace stavby" sheetId="1" r:id="rId1"/>
    <sheet name="032-A-1 - 01 SO 01 - Stav..." sheetId="2" r:id="rId2"/>
    <sheet name="032-2 - 02  SO 02-Elektro..." sheetId="3" r:id="rId3"/>
  </sheets>
  <definedNames>
    <definedName name="_xlnm._FilterDatabase" localSheetId="2" hidden="1">'032-2 - 02  SO 02-Elektro...'!$C$120:$K$130</definedName>
    <definedName name="_xlnm._FilterDatabase" localSheetId="1" hidden="1">'032-A-1 - 01 SO 01 - Stav...'!$C$140:$K$628</definedName>
    <definedName name="_xlnm.Print_Titles" localSheetId="2">'032-2 - 02  SO 02-Elektro...'!$120:$120</definedName>
    <definedName name="_xlnm.Print_Titles" localSheetId="1">'032-A-1 - 01 SO 01 - Stav...'!$140:$140</definedName>
    <definedName name="_xlnm.Print_Titles" localSheetId="0">'Rekapitulace stavby'!$92:$92</definedName>
    <definedName name="_xlnm.Print_Area" localSheetId="2">'032-2 - 02  SO 02-Elektro...'!$C$4:$J$76,'032-2 - 02  SO 02-Elektro...'!$C$82:$J$102,'032-2 - 02  SO 02-Elektro...'!$C$108:$K$130</definedName>
    <definedName name="_xlnm.Print_Area" localSheetId="1">'032-A-1 - 01 SO 01 - Stav...'!$C$4:$J$76,'032-A-1 - 01 SO 01 - Stav...'!$C$82:$J$122,'032-A-1 - 01 SO 01 - Stav...'!$C$128:$K$628</definedName>
    <definedName name="_xlnm.Print_Area" localSheetId="0">'Rekapitulace stavby'!$D$4:$AO$76,'Rekapitulace stavby'!$C$82:$AQ$97</definedName>
  </definedNames>
  <calcPr calcId="15251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0" i="3"/>
  <c r="BH130" i="3"/>
  <c r="BG130" i="3"/>
  <c r="BE130" i="3"/>
  <c r="T130" i="3"/>
  <c r="T129" i="3"/>
  <c r="T128" i="3" s="1"/>
  <c r="R130" i="3"/>
  <c r="R129" i="3" s="1"/>
  <c r="R128" i="3" s="1"/>
  <c r="P130" i="3"/>
  <c r="P129" i="3"/>
  <c r="P128" i="3" s="1"/>
  <c r="BK130" i="3"/>
  <c r="BK129" i="3" s="1"/>
  <c r="J130" i="3"/>
  <c r="BF130" i="3"/>
  <c r="BI127" i="3"/>
  <c r="BH127" i="3"/>
  <c r="BG127" i="3"/>
  <c r="BE127" i="3"/>
  <c r="T127" i="3"/>
  <c r="R127" i="3"/>
  <c r="P127" i="3"/>
  <c r="BK127" i="3"/>
  <c r="BK125" i="3" s="1"/>
  <c r="J125" i="3" s="1"/>
  <c r="J99" i="3" s="1"/>
  <c r="J127" i="3"/>
  <c r="BF127" i="3"/>
  <c r="BI126" i="3"/>
  <c r="BH126" i="3"/>
  <c r="BG126" i="3"/>
  <c r="BE126" i="3"/>
  <c r="T126" i="3"/>
  <c r="T125" i="3"/>
  <c r="R126" i="3"/>
  <c r="R125" i="3"/>
  <c r="P126" i="3"/>
  <c r="P125" i="3"/>
  <c r="BK126" i="3"/>
  <c r="J126" i="3"/>
  <c r="BF126" i="3" s="1"/>
  <c r="BI124" i="3"/>
  <c r="F37" i="3"/>
  <c r="BD96" i="1" s="1"/>
  <c r="BH124" i="3"/>
  <c r="F36" i="3" s="1"/>
  <c r="BC96" i="1" s="1"/>
  <c r="BG124" i="3"/>
  <c r="F35" i="3"/>
  <c r="BB96" i="1" s="1"/>
  <c r="BE124" i="3"/>
  <c r="F33" i="3" s="1"/>
  <c r="AZ96" i="1" s="1"/>
  <c r="T124" i="3"/>
  <c r="T123" i="3"/>
  <c r="T122" i="3" s="1"/>
  <c r="T121" i="3" s="1"/>
  <c r="R124" i="3"/>
  <c r="R123" i="3"/>
  <c r="R122" i="3" s="1"/>
  <c r="R121" i="3" s="1"/>
  <c r="P124" i="3"/>
  <c r="P123" i="3"/>
  <c r="P122" i="3" s="1"/>
  <c r="P121" i="3" s="1"/>
  <c r="AU96" i="1" s="1"/>
  <c r="BK124" i="3"/>
  <c r="BK123" i="3" s="1"/>
  <c r="J124" i="3"/>
  <c r="BF124" i="3" s="1"/>
  <c r="J118" i="3"/>
  <c r="J117" i="3"/>
  <c r="F117" i="3"/>
  <c r="F115" i="3"/>
  <c r="E113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85" i="3" s="1"/>
  <c r="E111" i="3"/>
  <c r="J37" i="2"/>
  <c r="J36" i="2"/>
  <c r="AY95" i="1"/>
  <c r="J35" i="2"/>
  <c r="AX95" i="1"/>
  <c r="BI628" i="2"/>
  <c r="BH628" i="2"/>
  <c r="BG628" i="2"/>
  <c r="BE628" i="2"/>
  <c r="T628" i="2"/>
  <c r="R628" i="2"/>
  <c r="P628" i="2"/>
  <c r="BK628" i="2"/>
  <c r="J628" i="2"/>
  <c r="BF628" i="2"/>
  <c r="BI627" i="2"/>
  <c r="BH627" i="2"/>
  <c r="BG627" i="2"/>
  <c r="BE627" i="2"/>
  <c r="T627" i="2"/>
  <c r="T626" i="2"/>
  <c r="T625" i="2" s="1"/>
  <c r="R627" i="2"/>
  <c r="R626" i="2" s="1"/>
  <c r="R625" i="2" s="1"/>
  <c r="P627" i="2"/>
  <c r="P626" i="2"/>
  <c r="P625" i="2" s="1"/>
  <c r="BK627" i="2"/>
  <c r="BK626" i="2" s="1"/>
  <c r="J627" i="2"/>
  <c r="BF627" i="2"/>
  <c r="BI622" i="2"/>
  <c r="BH622" i="2"/>
  <c r="BG622" i="2"/>
  <c r="BE622" i="2"/>
  <c r="T622" i="2"/>
  <c r="T621" i="2"/>
  <c r="R622" i="2"/>
  <c r="R621" i="2"/>
  <c r="P622" i="2"/>
  <c r="P621" i="2"/>
  <c r="BK622" i="2"/>
  <c r="BK621" i="2"/>
  <c r="J621" i="2" s="1"/>
  <c r="J119" i="2" s="1"/>
  <c r="J622" i="2"/>
  <c r="BF622" i="2" s="1"/>
  <c r="BI607" i="2"/>
  <c r="BH607" i="2"/>
  <c r="BG607" i="2"/>
  <c r="BE607" i="2"/>
  <c r="T607" i="2"/>
  <c r="R607" i="2"/>
  <c r="P607" i="2"/>
  <c r="BK607" i="2"/>
  <c r="J607" i="2"/>
  <c r="BF607" i="2"/>
  <c r="BI604" i="2"/>
  <c r="BH604" i="2"/>
  <c r="BG604" i="2"/>
  <c r="BE604" i="2"/>
  <c r="T604" i="2"/>
  <c r="T603" i="2"/>
  <c r="T602" i="2" s="1"/>
  <c r="R604" i="2"/>
  <c r="R603" i="2" s="1"/>
  <c r="R602" i="2" s="1"/>
  <c r="P604" i="2"/>
  <c r="P603" i="2"/>
  <c r="P602" i="2" s="1"/>
  <c r="BK604" i="2"/>
  <c r="BK603" i="2" s="1"/>
  <c r="J604" i="2"/>
  <c r="BF604" i="2"/>
  <c r="BI601" i="2"/>
  <c r="BH601" i="2"/>
  <c r="BG601" i="2"/>
  <c r="BE601" i="2"/>
  <c r="T601" i="2"/>
  <c r="R601" i="2"/>
  <c r="P601" i="2"/>
  <c r="BK601" i="2"/>
  <c r="J601" i="2"/>
  <c r="BF601" i="2"/>
  <c r="BI599" i="2"/>
  <c r="BH599" i="2"/>
  <c r="BG599" i="2"/>
  <c r="BE599" i="2"/>
  <c r="T599" i="2"/>
  <c r="R599" i="2"/>
  <c r="P599" i="2"/>
  <c r="BK599" i="2"/>
  <c r="J599" i="2"/>
  <c r="BF599" i="2"/>
  <c r="BI597" i="2"/>
  <c r="BH597" i="2"/>
  <c r="BG597" i="2"/>
  <c r="BE597" i="2"/>
  <c r="T597" i="2"/>
  <c r="R597" i="2"/>
  <c r="P597" i="2"/>
  <c r="BK597" i="2"/>
  <c r="J597" i="2"/>
  <c r="BF597" i="2"/>
  <c r="BI595" i="2"/>
  <c r="BH595" i="2"/>
  <c r="BG595" i="2"/>
  <c r="BE595" i="2"/>
  <c r="T595" i="2"/>
  <c r="R595" i="2"/>
  <c r="P595" i="2"/>
  <c r="BK595" i="2"/>
  <c r="J595" i="2"/>
  <c r="BF595" i="2"/>
  <c r="BI593" i="2"/>
  <c r="BH593" i="2"/>
  <c r="BG593" i="2"/>
  <c r="BE593" i="2"/>
  <c r="T593" i="2"/>
  <c r="R593" i="2"/>
  <c r="P593" i="2"/>
  <c r="BK593" i="2"/>
  <c r="J593" i="2"/>
  <c r="BF593" i="2"/>
  <c r="BI590" i="2"/>
  <c r="BH590" i="2"/>
  <c r="BG590" i="2"/>
  <c r="BE590" i="2"/>
  <c r="T590" i="2"/>
  <c r="T589" i="2"/>
  <c r="R590" i="2"/>
  <c r="R589" i="2"/>
  <c r="P590" i="2"/>
  <c r="P589" i="2"/>
  <c r="BK590" i="2"/>
  <c r="BK589" i="2"/>
  <c r="J589" i="2" s="1"/>
  <c r="J116" i="2" s="1"/>
  <c r="J590" i="2"/>
  <c r="BF590" i="2" s="1"/>
  <c r="BI588" i="2"/>
  <c r="BH588" i="2"/>
  <c r="BG588" i="2"/>
  <c r="BE588" i="2"/>
  <c r="T588" i="2"/>
  <c r="R588" i="2"/>
  <c r="P588" i="2"/>
  <c r="BK588" i="2"/>
  <c r="J588" i="2"/>
  <c r="BF588" i="2"/>
  <c r="BI586" i="2"/>
  <c r="BH586" i="2"/>
  <c r="BG586" i="2"/>
  <c r="BE586" i="2"/>
  <c r="T586" i="2"/>
  <c r="R586" i="2"/>
  <c r="P586" i="2"/>
  <c r="BK586" i="2"/>
  <c r="J586" i="2"/>
  <c r="BF586" i="2"/>
  <c r="BI584" i="2"/>
  <c r="BH584" i="2"/>
  <c r="BG584" i="2"/>
  <c r="BE584" i="2"/>
  <c r="T584" i="2"/>
  <c r="T583" i="2"/>
  <c r="R584" i="2"/>
  <c r="R583" i="2"/>
  <c r="P584" i="2"/>
  <c r="P583" i="2"/>
  <c r="BK584" i="2"/>
  <c r="BK583" i="2"/>
  <c r="J583" i="2" s="1"/>
  <c r="J115" i="2" s="1"/>
  <c r="J584" i="2"/>
  <c r="BF584" i="2" s="1"/>
  <c r="BI581" i="2"/>
  <c r="BH581" i="2"/>
  <c r="BG581" i="2"/>
  <c r="BE581" i="2"/>
  <c r="T581" i="2"/>
  <c r="R581" i="2"/>
  <c r="P581" i="2"/>
  <c r="BK581" i="2"/>
  <c r="J581" i="2"/>
  <c r="BF581" i="2"/>
  <c r="BI576" i="2"/>
  <c r="BH576" i="2"/>
  <c r="BG576" i="2"/>
  <c r="BE576" i="2"/>
  <c r="T576" i="2"/>
  <c r="R576" i="2"/>
  <c r="P576" i="2"/>
  <c r="BK576" i="2"/>
  <c r="J576" i="2"/>
  <c r="BF576" i="2"/>
  <c r="BI574" i="2"/>
  <c r="BH574" i="2"/>
  <c r="BG574" i="2"/>
  <c r="BE574" i="2"/>
  <c r="T574" i="2"/>
  <c r="R574" i="2"/>
  <c r="P574" i="2"/>
  <c r="BK574" i="2"/>
  <c r="J574" i="2"/>
  <c r="BF574" i="2"/>
  <c r="BI572" i="2"/>
  <c r="BH572" i="2"/>
  <c r="BG572" i="2"/>
  <c r="BE572" i="2"/>
  <c r="T572" i="2"/>
  <c r="R572" i="2"/>
  <c r="P572" i="2"/>
  <c r="BK572" i="2"/>
  <c r="J572" i="2"/>
  <c r="BF572" i="2"/>
  <c r="BI570" i="2"/>
  <c r="BH570" i="2"/>
  <c r="BG570" i="2"/>
  <c r="BE570" i="2"/>
  <c r="T570" i="2"/>
  <c r="T569" i="2"/>
  <c r="R570" i="2"/>
  <c r="R569" i="2"/>
  <c r="P570" i="2"/>
  <c r="P569" i="2"/>
  <c r="BK570" i="2"/>
  <c r="BK569" i="2"/>
  <c r="J569" i="2" s="1"/>
  <c r="J114" i="2" s="1"/>
  <c r="J570" i="2"/>
  <c r="BF570" i="2" s="1"/>
  <c r="BI567" i="2"/>
  <c r="BH567" i="2"/>
  <c r="BG567" i="2"/>
  <c r="BE567" i="2"/>
  <c r="T567" i="2"/>
  <c r="R567" i="2"/>
  <c r="P567" i="2"/>
  <c r="BK567" i="2"/>
  <c r="J567" i="2"/>
  <c r="BF567" i="2"/>
  <c r="BI565" i="2"/>
  <c r="BH565" i="2"/>
  <c r="BG565" i="2"/>
  <c r="BE565" i="2"/>
  <c r="T565" i="2"/>
  <c r="R565" i="2"/>
  <c r="R557" i="2" s="1"/>
  <c r="P565" i="2"/>
  <c r="BK565" i="2"/>
  <c r="J565" i="2"/>
  <c r="BF565" i="2"/>
  <c r="BI563" i="2"/>
  <c r="BH563" i="2"/>
  <c r="BG563" i="2"/>
  <c r="BE563" i="2"/>
  <c r="T563" i="2"/>
  <c r="R563" i="2"/>
  <c r="P563" i="2"/>
  <c r="BK563" i="2"/>
  <c r="BK557" i="2" s="1"/>
  <c r="J557" i="2" s="1"/>
  <c r="J113" i="2" s="1"/>
  <c r="J563" i="2"/>
  <c r="BF563" i="2"/>
  <c r="BI558" i="2"/>
  <c r="BH558" i="2"/>
  <c r="BG558" i="2"/>
  <c r="BE558" i="2"/>
  <c r="T558" i="2"/>
  <c r="T557" i="2"/>
  <c r="R558" i="2"/>
  <c r="P558" i="2"/>
  <c r="P557" i="2"/>
  <c r="BK558" i="2"/>
  <c r="J558" i="2"/>
  <c r="BF558" i="2" s="1"/>
  <c r="BI556" i="2"/>
  <c r="BH556" i="2"/>
  <c r="BG556" i="2"/>
  <c r="BE556" i="2"/>
  <c r="T556" i="2"/>
  <c r="R556" i="2"/>
  <c r="P556" i="2"/>
  <c r="BK556" i="2"/>
  <c r="J556" i="2"/>
  <c r="BF556" i="2"/>
  <c r="BI555" i="2"/>
  <c r="BH555" i="2"/>
  <c r="BG555" i="2"/>
  <c r="BE555" i="2"/>
  <c r="T555" i="2"/>
  <c r="R555" i="2"/>
  <c r="P555" i="2"/>
  <c r="BK555" i="2"/>
  <c r="J555" i="2"/>
  <c r="BF555" i="2"/>
  <c r="BI551" i="2"/>
  <c r="BH551" i="2"/>
  <c r="BG551" i="2"/>
  <c r="BE551" i="2"/>
  <c r="T551" i="2"/>
  <c r="R551" i="2"/>
  <c r="P551" i="2"/>
  <c r="BK551" i="2"/>
  <c r="J551" i="2"/>
  <c r="BF551" i="2"/>
  <c r="BI549" i="2"/>
  <c r="BH549" i="2"/>
  <c r="BG549" i="2"/>
  <c r="BE549" i="2"/>
  <c r="T549" i="2"/>
  <c r="R549" i="2"/>
  <c r="P549" i="2"/>
  <c r="BK549" i="2"/>
  <c r="J549" i="2"/>
  <c r="BF549" i="2"/>
  <c r="BI547" i="2"/>
  <c r="BH547" i="2"/>
  <c r="BG547" i="2"/>
  <c r="BE547" i="2"/>
  <c r="T547" i="2"/>
  <c r="R547" i="2"/>
  <c r="P547" i="2"/>
  <c r="BK547" i="2"/>
  <c r="J547" i="2"/>
  <c r="BF547" i="2"/>
  <c r="BI545" i="2"/>
  <c r="BH545" i="2"/>
  <c r="BG545" i="2"/>
  <c r="BE545" i="2"/>
  <c r="T545" i="2"/>
  <c r="R545" i="2"/>
  <c r="P545" i="2"/>
  <c r="BK545" i="2"/>
  <c r="J545" i="2"/>
  <c r="BF545" i="2"/>
  <c r="BI543" i="2"/>
  <c r="BH543" i="2"/>
  <c r="BG543" i="2"/>
  <c r="BE543" i="2"/>
  <c r="T543" i="2"/>
  <c r="R543" i="2"/>
  <c r="P543" i="2"/>
  <c r="BK543" i="2"/>
  <c r="J543" i="2"/>
  <c r="BF543" i="2"/>
  <c r="BI541" i="2"/>
  <c r="BH541" i="2"/>
  <c r="BG541" i="2"/>
  <c r="BE541" i="2"/>
  <c r="T541" i="2"/>
  <c r="R541" i="2"/>
  <c r="P541" i="2"/>
  <c r="BK541" i="2"/>
  <c r="J541" i="2"/>
  <c r="BF541" i="2"/>
  <c r="BI535" i="2"/>
  <c r="BH535" i="2"/>
  <c r="BG535" i="2"/>
  <c r="BE535" i="2"/>
  <c r="T535" i="2"/>
  <c r="R535" i="2"/>
  <c r="P535" i="2"/>
  <c r="BK535" i="2"/>
  <c r="J535" i="2"/>
  <c r="BF535" i="2"/>
  <c r="BI533" i="2"/>
  <c r="BH533" i="2"/>
  <c r="BG533" i="2"/>
  <c r="BE533" i="2"/>
  <c r="T533" i="2"/>
  <c r="R533" i="2"/>
  <c r="P533" i="2"/>
  <c r="BK533" i="2"/>
  <c r="J533" i="2"/>
  <c r="BF533" i="2"/>
  <c r="BI531" i="2"/>
  <c r="BH531" i="2"/>
  <c r="BG531" i="2"/>
  <c r="BE531" i="2"/>
  <c r="T531" i="2"/>
  <c r="R531" i="2"/>
  <c r="P531" i="2"/>
  <c r="BK531" i="2"/>
  <c r="J531" i="2"/>
  <c r="BF531" i="2"/>
  <c r="BI530" i="2"/>
  <c r="BH530" i="2"/>
  <c r="BG530" i="2"/>
  <c r="BE530" i="2"/>
  <c r="T530" i="2"/>
  <c r="R530" i="2"/>
  <c r="P530" i="2"/>
  <c r="BK530" i="2"/>
  <c r="J530" i="2"/>
  <c r="BF530" i="2"/>
  <c r="BI528" i="2"/>
  <c r="BH528" i="2"/>
  <c r="BG528" i="2"/>
  <c r="BE528" i="2"/>
  <c r="T528" i="2"/>
  <c r="R528" i="2"/>
  <c r="P528" i="2"/>
  <c r="BK528" i="2"/>
  <c r="J528" i="2"/>
  <c r="BF528" i="2"/>
  <c r="BI526" i="2"/>
  <c r="BH526" i="2"/>
  <c r="BG526" i="2"/>
  <c r="BE526" i="2"/>
  <c r="T526" i="2"/>
  <c r="R526" i="2"/>
  <c r="P526" i="2"/>
  <c r="BK526" i="2"/>
  <c r="J526" i="2"/>
  <c r="BF526" i="2"/>
  <c r="BI524" i="2"/>
  <c r="BH524" i="2"/>
  <c r="BG524" i="2"/>
  <c r="BE524" i="2"/>
  <c r="T524" i="2"/>
  <c r="R524" i="2"/>
  <c r="R509" i="2" s="1"/>
  <c r="P524" i="2"/>
  <c r="BK524" i="2"/>
  <c r="J524" i="2"/>
  <c r="BF524" i="2"/>
  <c r="BI514" i="2"/>
  <c r="BH514" i="2"/>
  <c r="BG514" i="2"/>
  <c r="BE514" i="2"/>
  <c r="T514" i="2"/>
  <c r="R514" i="2"/>
  <c r="P514" i="2"/>
  <c r="BK514" i="2"/>
  <c r="BK509" i="2" s="1"/>
  <c r="J509" i="2" s="1"/>
  <c r="J112" i="2" s="1"/>
  <c r="J514" i="2"/>
  <c r="BF514" i="2"/>
  <c r="BI510" i="2"/>
  <c r="BH510" i="2"/>
  <c r="BG510" i="2"/>
  <c r="BE510" i="2"/>
  <c r="T510" i="2"/>
  <c r="T509" i="2"/>
  <c r="R510" i="2"/>
  <c r="P510" i="2"/>
  <c r="P509" i="2"/>
  <c r="BK510" i="2"/>
  <c r="J510" i="2"/>
  <c r="BF510" i="2" s="1"/>
  <c r="BI505" i="2"/>
  <c r="BH505" i="2"/>
  <c r="BG505" i="2"/>
  <c r="BE505" i="2"/>
  <c r="T505" i="2"/>
  <c r="R505" i="2"/>
  <c r="P505" i="2"/>
  <c r="BK505" i="2"/>
  <c r="J505" i="2"/>
  <c r="BF505" i="2"/>
  <c r="BI499" i="2"/>
  <c r="BH499" i="2"/>
  <c r="BG499" i="2"/>
  <c r="BE499" i="2"/>
  <c r="T499" i="2"/>
  <c r="T498" i="2"/>
  <c r="R499" i="2"/>
  <c r="R498" i="2"/>
  <c r="P499" i="2"/>
  <c r="P498" i="2"/>
  <c r="BK499" i="2"/>
  <c r="BK498" i="2"/>
  <c r="J498" i="2" s="1"/>
  <c r="J111" i="2" s="1"/>
  <c r="J499" i="2"/>
  <c r="BF499" i="2" s="1"/>
  <c r="BI497" i="2"/>
  <c r="BH497" i="2"/>
  <c r="BG497" i="2"/>
  <c r="BE497" i="2"/>
  <c r="T497" i="2"/>
  <c r="R497" i="2"/>
  <c r="P497" i="2"/>
  <c r="BK497" i="2"/>
  <c r="J497" i="2"/>
  <c r="BF497" i="2"/>
  <c r="BI495" i="2"/>
  <c r="BH495" i="2"/>
  <c r="BG495" i="2"/>
  <c r="BE495" i="2"/>
  <c r="T495" i="2"/>
  <c r="R495" i="2"/>
  <c r="P495" i="2"/>
  <c r="BK495" i="2"/>
  <c r="J495" i="2"/>
  <c r="BF495" i="2"/>
  <c r="BI493" i="2"/>
  <c r="BH493" i="2"/>
  <c r="BG493" i="2"/>
  <c r="BE493" i="2"/>
  <c r="T493" i="2"/>
  <c r="R493" i="2"/>
  <c r="P493" i="2"/>
  <c r="BK493" i="2"/>
  <c r="J493" i="2"/>
  <c r="BF493" i="2"/>
  <c r="BI491" i="2"/>
  <c r="BH491" i="2"/>
  <c r="BG491" i="2"/>
  <c r="BE491" i="2"/>
  <c r="T491" i="2"/>
  <c r="R491" i="2"/>
  <c r="P491" i="2"/>
  <c r="BK491" i="2"/>
  <c r="J491" i="2"/>
  <c r="BF491" i="2"/>
  <c r="BI489" i="2"/>
  <c r="BH489" i="2"/>
  <c r="BG489" i="2"/>
  <c r="BE489" i="2"/>
  <c r="T489" i="2"/>
  <c r="R489" i="2"/>
  <c r="P489" i="2"/>
  <c r="BK489" i="2"/>
  <c r="J489" i="2"/>
  <c r="BF489" i="2"/>
  <c r="BI485" i="2"/>
  <c r="BH485" i="2"/>
  <c r="BG485" i="2"/>
  <c r="BE485" i="2"/>
  <c r="T485" i="2"/>
  <c r="R485" i="2"/>
  <c r="R478" i="2" s="1"/>
  <c r="P485" i="2"/>
  <c r="BK485" i="2"/>
  <c r="J485" i="2"/>
  <c r="BF485" i="2"/>
  <c r="BI483" i="2"/>
  <c r="BH483" i="2"/>
  <c r="BG483" i="2"/>
  <c r="BE483" i="2"/>
  <c r="T483" i="2"/>
  <c r="R483" i="2"/>
  <c r="P483" i="2"/>
  <c r="BK483" i="2"/>
  <c r="BK478" i="2" s="1"/>
  <c r="J478" i="2" s="1"/>
  <c r="J110" i="2" s="1"/>
  <c r="J483" i="2"/>
  <c r="BF483" i="2"/>
  <c r="BI479" i="2"/>
  <c r="BH479" i="2"/>
  <c r="BG479" i="2"/>
  <c r="BE479" i="2"/>
  <c r="T479" i="2"/>
  <c r="T478" i="2"/>
  <c r="R479" i="2"/>
  <c r="P479" i="2"/>
  <c r="P478" i="2"/>
  <c r="BK479" i="2"/>
  <c r="J479" i="2"/>
  <c r="BF479" i="2" s="1"/>
  <c r="BI477" i="2"/>
  <c r="BH477" i="2"/>
  <c r="BG477" i="2"/>
  <c r="BE477" i="2"/>
  <c r="T477" i="2"/>
  <c r="R477" i="2"/>
  <c r="P477" i="2"/>
  <c r="BK477" i="2"/>
  <c r="J477" i="2"/>
  <c r="BF477" i="2"/>
  <c r="BI476" i="2"/>
  <c r="BH476" i="2"/>
  <c r="BG476" i="2"/>
  <c r="BE476" i="2"/>
  <c r="T476" i="2"/>
  <c r="R476" i="2"/>
  <c r="P476" i="2"/>
  <c r="BK476" i="2"/>
  <c r="J476" i="2"/>
  <c r="BF476" i="2"/>
  <c r="BI474" i="2"/>
  <c r="BH474" i="2"/>
  <c r="BG474" i="2"/>
  <c r="BE474" i="2"/>
  <c r="T474" i="2"/>
  <c r="R474" i="2"/>
  <c r="P474" i="2"/>
  <c r="BK474" i="2"/>
  <c r="J474" i="2"/>
  <c r="BF474" i="2"/>
  <c r="BI469" i="2"/>
  <c r="BH469" i="2"/>
  <c r="BG469" i="2"/>
  <c r="BE469" i="2"/>
  <c r="T469" i="2"/>
  <c r="R469" i="2"/>
  <c r="P469" i="2"/>
  <c r="BK469" i="2"/>
  <c r="J469" i="2"/>
  <c r="BF469" i="2"/>
  <c r="BI467" i="2"/>
  <c r="BH467" i="2"/>
  <c r="BG467" i="2"/>
  <c r="BE467" i="2"/>
  <c r="T467" i="2"/>
  <c r="R467" i="2"/>
  <c r="P467" i="2"/>
  <c r="BK467" i="2"/>
  <c r="J467" i="2"/>
  <c r="BF467" i="2"/>
  <c r="BI465" i="2"/>
  <c r="BH465" i="2"/>
  <c r="BG465" i="2"/>
  <c r="BE465" i="2"/>
  <c r="T465" i="2"/>
  <c r="R465" i="2"/>
  <c r="P465" i="2"/>
  <c r="BK465" i="2"/>
  <c r="J465" i="2"/>
  <c r="BF465" i="2"/>
  <c r="BI463" i="2"/>
  <c r="BH463" i="2"/>
  <c r="BG463" i="2"/>
  <c r="BE463" i="2"/>
  <c r="T463" i="2"/>
  <c r="R463" i="2"/>
  <c r="P463" i="2"/>
  <c r="BK463" i="2"/>
  <c r="J463" i="2"/>
  <c r="BF463" i="2"/>
  <c r="BI459" i="2"/>
  <c r="BH459" i="2"/>
  <c r="BG459" i="2"/>
  <c r="BE459" i="2"/>
  <c r="T459" i="2"/>
  <c r="R459" i="2"/>
  <c r="P459" i="2"/>
  <c r="BK459" i="2"/>
  <c r="J459" i="2"/>
  <c r="BF459" i="2"/>
  <c r="BI457" i="2"/>
  <c r="BH457" i="2"/>
  <c r="BG457" i="2"/>
  <c r="BE457" i="2"/>
  <c r="T457" i="2"/>
  <c r="R457" i="2"/>
  <c r="P457" i="2"/>
  <c r="BK457" i="2"/>
  <c r="J457" i="2"/>
  <c r="BF457" i="2"/>
  <c r="BI455" i="2"/>
  <c r="BH455" i="2"/>
  <c r="BG455" i="2"/>
  <c r="BE455" i="2"/>
  <c r="T455" i="2"/>
  <c r="R455" i="2"/>
  <c r="P455" i="2"/>
  <c r="BK455" i="2"/>
  <c r="J455" i="2"/>
  <c r="BF455" i="2"/>
  <c r="BI453" i="2"/>
  <c r="BH453" i="2"/>
  <c r="BG453" i="2"/>
  <c r="BE453" i="2"/>
  <c r="T453" i="2"/>
  <c r="R453" i="2"/>
  <c r="P453" i="2"/>
  <c r="BK453" i="2"/>
  <c r="J453" i="2"/>
  <c r="BF453" i="2"/>
  <c r="BI450" i="2"/>
  <c r="BH450" i="2"/>
  <c r="BG450" i="2"/>
  <c r="BE450" i="2"/>
  <c r="T450" i="2"/>
  <c r="R450" i="2"/>
  <c r="P450" i="2"/>
  <c r="BK450" i="2"/>
  <c r="J450" i="2"/>
  <c r="BF450" i="2"/>
  <c r="BI448" i="2"/>
  <c r="BH448" i="2"/>
  <c r="BG448" i="2"/>
  <c r="BE448" i="2"/>
  <c r="T448" i="2"/>
  <c r="R448" i="2"/>
  <c r="R440" i="2" s="1"/>
  <c r="P448" i="2"/>
  <c r="BK448" i="2"/>
  <c r="J448" i="2"/>
  <c r="BF448" i="2"/>
  <c r="BI446" i="2"/>
  <c r="BH446" i="2"/>
  <c r="BG446" i="2"/>
  <c r="BE446" i="2"/>
  <c r="T446" i="2"/>
  <c r="R446" i="2"/>
  <c r="P446" i="2"/>
  <c r="BK446" i="2"/>
  <c r="BK440" i="2" s="1"/>
  <c r="J440" i="2" s="1"/>
  <c r="J109" i="2" s="1"/>
  <c r="J446" i="2"/>
  <c r="BF446" i="2"/>
  <c r="BI441" i="2"/>
  <c r="BH441" i="2"/>
  <c r="BG441" i="2"/>
  <c r="BE441" i="2"/>
  <c r="T441" i="2"/>
  <c r="T440" i="2"/>
  <c r="R441" i="2"/>
  <c r="P441" i="2"/>
  <c r="P440" i="2"/>
  <c r="BK441" i="2"/>
  <c r="J441" i="2"/>
  <c r="BF441" i="2" s="1"/>
  <c r="BI439" i="2"/>
  <c r="BH439" i="2"/>
  <c r="BG439" i="2"/>
  <c r="BE439" i="2"/>
  <c r="T439" i="2"/>
  <c r="R439" i="2"/>
  <c r="P439" i="2"/>
  <c r="BK439" i="2"/>
  <c r="J439" i="2"/>
  <c r="BF439" i="2"/>
  <c r="BI438" i="2"/>
  <c r="BH438" i="2"/>
  <c r="BG438" i="2"/>
  <c r="BE438" i="2"/>
  <c r="T438" i="2"/>
  <c r="R438" i="2"/>
  <c r="P438" i="2"/>
  <c r="BK438" i="2"/>
  <c r="J438" i="2"/>
  <c r="BF438" i="2"/>
  <c r="BI435" i="2"/>
  <c r="BH435" i="2"/>
  <c r="BG435" i="2"/>
  <c r="BE435" i="2"/>
  <c r="T435" i="2"/>
  <c r="R435" i="2"/>
  <c r="P435" i="2"/>
  <c r="BK435" i="2"/>
  <c r="J435" i="2"/>
  <c r="BF435" i="2"/>
  <c r="BI433" i="2"/>
  <c r="BH433" i="2"/>
  <c r="BG433" i="2"/>
  <c r="BE433" i="2"/>
  <c r="T433" i="2"/>
  <c r="R433" i="2"/>
  <c r="P433" i="2"/>
  <c r="BK433" i="2"/>
  <c r="J433" i="2"/>
  <c r="BF433" i="2"/>
  <c r="BI431" i="2"/>
  <c r="BH431" i="2"/>
  <c r="BG431" i="2"/>
  <c r="BE431" i="2"/>
  <c r="T431" i="2"/>
  <c r="R431" i="2"/>
  <c r="P431" i="2"/>
  <c r="BK431" i="2"/>
  <c r="J431" i="2"/>
  <c r="BF431" i="2"/>
  <c r="BI429" i="2"/>
  <c r="BH429" i="2"/>
  <c r="BG429" i="2"/>
  <c r="BE429" i="2"/>
  <c r="T429" i="2"/>
  <c r="R429" i="2"/>
  <c r="P429" i="2"/>
  <c r="BK429" i="2"/>
  <c r="J429" i="2"/>
  <c r="BF429" i="2"/>
  <c r="BI427" i="2"/>
  <c r="BH427" i="2"/>
  <c r="BG427" i="2"/>
  <c r="BE427" i="2"/>
  <c r="T427" i="2"/>
  <c r="R427" i="2"/>
  <c r="P427" i="2"/>
  <c r="BK427" i="2"/>
  <c r="J427" i="2"/>
  <c r="BF427" i="2"/>
  <c r="BI425" i="2"/>
  <c r="BH425" i="2"/>
  <c r="BG425" i="2"/>
  <c r="BE425" i="2"/>
  <c r="T425" i="2"/>
  <c r="R425" i="2"/>
  <c r="P425" i="2"/>
  <c r="BK425" i="2"/>
  <c r="J425" i="2"/>
  <c r="BF425" i="2"/>
  <c r="BI423" i="2"/>
  <c r="BH423" i="2"/>
  <c r="BG423" i="2"/>
  <c r="BE423" i="2"/>
  <c r="T423" i="2"/>
  <c r="R423" i="2"/>
  <c r="P423" i="2"/>
  <c r="BK423" i="2"/>
  <c r="J423" i="2"/>
  <c r="BF423" i="2"/>
  <c r="BI421" i="2"/>
  <c r="BH421" i="2"/>
  <c r="BG421" i="2"/>
  <c r="BE421" i="2"/>
  <c r="T421" i="2"/>
  <c r="R421" i="2"/>
  <c r="P421" i="2"/>
  <c r="BK421" i="2"/>
  <c r="J421" i="2"/>
  <c r="BF421" i="2"/>
  <c r="BI419" i="2"/>
  <c r="BH419" i="2"/>
  <c r="BG419" i="2"/>
  <c r="BE419" i="2"/>
  <c r="T419" i="2"/>
  <c r="R419" i="2"/>
  <c r="P419" i="2"/>
  <c r="BK419" i="2"/>
  <c r="J419" i="2"/>
  <c r="BF419" i="2"/>
  <c r="BI417" i="2"/>
  <c r="BH417" i="2"/>
  <c r="BG417" i="2"/>
  <c r="BE417" i="2"/>
  <c r="T417" i="2"/>
  <c r="R417" i="2"/>
  <c r="P417" i="2"/>
  <c r="BK417" i="2"/>
  <c r="J417" i="2"/>
  <c r="BF417" i="2"/>
  <c r="BI415" i="2"/>
  <c r="BH415" i="2"/>
  <c r="BG415" i="2"/>
  <c r="BE415" i="2"/>
  <c r="T415" i="2"/>
  <c r="R415" i="2"/>
  <c r="P415" i="2"/>
  <c r="BK415" i="2"/>
  <c r="J415" i="2"/>
  <c r="BF415" i="2"/>
  <c r="BI411" i="2"/>
  <c r="BH411" i="2"/>
  <c r="BG411" i="2"/>
  <c r="BE411" i="2"/>
  <c r="T411" i="2"/>
  <c r="R411" i="2"/>
  <c r="P411" i="2"/>
  <c r="BK411" i="2"/>
  <c r="J411" i="2"/>
  <c r="BF411" i="2"/>
  <c r="BI409" i="2"/>
  <c r="BH409" i="2"/>
  <c r="BG409" i="2"/>
  <c r="BE409" i="2"/>
  <c r="T409" i="2"/>
  <c r="R409" i="2"/>
  <c r="P409" i="2"/>
  <c r="BK409" i="2"/>
  <c r="J409" i="2"/>
  <c r="BF409" i="2"/>
  <c r="BI407" i="2"/>
  <c r="BH407" i="2"/>
  <c r="BG407" i="2"/>
  <c r="BE407" i="2"/>
  <c r="T407" i="2"/>
  <c r="R407" i="2"/>
  <c r="P407" i="2"/>
  <c r="BK407" i="2"/>
  <c r="J407" i="2"/>
  <c r="BF407" i="2"/>
  <c r="BI405" i="2"/>
  <c r="BH405" i="2"/>
  <c r="BG405" i="2"/>
  <c r="BE405" i="2"/>
  <c r="T405" i="2"/>
  <c r="R405" i="2"/>
  <c r="P405" i="2"/>
  <c r="BK405" i="2"/>
  <c r="J405" i="2"/>
  <c r="BF405" i="2"/>
  <c r="BI403" i="2"/>
  <c r="BH403" i="2"/>
  <c r="BG403" i="2"/>
  <c r="BE403" i="2"/>
  <c r="T403" i="2"/>
  <c r="R403" i="2"/>
  <c r="P403" i="2"/>
  <c r="BK403" i="2"/>
  <c r="J403" i="2"/>
  <c r="BF403" i="2"/>
  <c r="BI401" i="2"/>
  <c r="BH401" i="2"/>
  <c r="BG401" i="2"/>
  <c r="BE401" i="2"/>
  <c r="T401" i="2"/>
  <c r="R401" i="2"/>
  <c r="P401" i="2"/>
  <c r="BK401" i="2"/>
  <c r="J401" i="2"/>
  <c r="BF401" i="2"/>
  <c r="BI399" i="2"/>
  <c r="BH399" i="2"/>
  <c r="BG399" i="2"/>
  <c r="BE399" i="2"/>
  <c r="T399" i="2"/>
  <c r="R399" i="2"/>
  <c r="P399" i="2"/>
  <c r="BK399" i="2"/>
  <c r="J399" i="2"/>
  <c r="BF399" i="2"/>
  <c r="BI397" i="2"/>
  <c r="BH397" i="2"/>
  <c r="BG397" i="2"/>
  <c r="BE397" i="2"/>
  <c r="T397" i="2"/>
  <c r="R397" i="2"/>
  <c r="P397" i="2"/>
  <c r="BK397" i="2"/>
  <c r="J397" i="2"/>
  <c r="BF397" i="2"/>
  <c r="BI395" i="2"/>
  <c r="BH395" i="2"/>
  <c r="BG395" i="2"/>
  <c r="BE395" i="2"/>
  <c r="T395" i="2"/>
  <c r="R395" i="2"/>
  <c r="P395" i="2"/>
  <c r="BK395" i="2"/>
  <c r="J395" i="2"/>
  <c r="BF395" i="2"/>
  <c r="BI393" i="2"/>
  <c r="BH393" i="2"/>
  <c r="BG393" i="2"/>
  <c r="BE393" i="2"/>
  <c r="T393" i="2"/>
  <c r="R393" i="2"/>
  <c r="P393" i="2"/>
  <c r="BK393" i="2"/>
  <c r="J393" i="2"/>
  <c r="BF393" i="2"/>
  <c r="BI391" i="2"/>
  <c r="BH391" i="2"/>
  <c r="BG391" i="2"/>
  <c r="BE391" i="2"/>
  <c r="T391" i="2"/>
  <c r="R391" i="2"/>
  <c r="P391" i="2"/>
  <c r="BK391" i="2"/>
  <c r="J391" i="2"/>
  <c r="BF391" i="2"/>
  <c r="BI389" i="2"/>
  <c r="BH389" i="2"/>
  <c r="BG389" i="2"/>
  <c r="BE389" i="2"/>
  <c r="T389" i="2"/>
  <c r="R389" i="2"/>
  <c r="P389" i="2"/>
  <c r="BK389" i="2"/>
  <c r="J389" i="2"/>
  <c r="BF389" i="2"/>
  <c r="BI387" i="2"/>
  <c r="BH387" i="2"/>
  <c r="BG387" i="2"/>
  <c r="BE387" i="2"/>
  <c r="T387" i="2"/>
  <c r="R387" i="2"/>
  <c r="P387" i="2"/>
  <c r="BK387" i="2"/>
  <c r="J387" i="2"/>
  <c r="BF387" i="2"/>
  <c r="BI385" i="2"/>
  <c r="BH385" i="2"/>
  <c r="BG385" i="2"/>
  <c r="BE385" i="2"/>
  <c r="T385" i="2"/>
  <c r="R385" i="2"/>
  <c r="P385" i="2"/>
  <c r="BK385" i="2"/>
  <c r="J385" i="2"/>
  <c r="BF385" i="2"/>
  <c r="BI383" i="2"/>
  <c r="BH383" i="2"/>
  <c r="BG383" i="2"/>
  <c r="BE383" i="2"/>
  <c r="T383" i="2"/>
  <c r="R383" i="2"/>
  <c r="P383" i="2"/>
  <c r="BK383" i="2"/>
  <c r="J383" i="2"/>
  <c r="BF383" i="2"/>
  <c r="BI381" i="2"/>
  <c r="BH381" i="2"/>
  <c r="BG381" i="2"/>
  <c r="BE381" i="2"/>
  <c r="T381" i="2"/>
  <c r="R381" i="2"/>
  <c r="P381" i="2"/>
  <c r="BK381" i="2"/>
  <c r="J381" i="2"/>
  <c r="BF381" i="2"/>
  <c r="BI380" i="2"/>
  <c r="BH380" i="2"/>
  <c r="BG380" i="2"/>
  <c r="BE380" i="2"/>
  <c r="T380" i="2"/>
  <c r="R380" i="2"/>
  <c r="P380" i="2"/>
  <c r="BK380" i="2"/>
  <c r="J380" i="2"/>
  <c r="BF380" i="2"/>
  <c r="BI378" i="2"/>
  <c r="BH378" i="2"/>
  <c r="BG378" i="2"/>
  <c r="BE378" i="2"/>
  <c r="T378" i="2"/>
  <c r="R378" i="2"/>
  <c r="P378" i="2"/>
  <c r="BK378" i="2"/>
  <c r="J378" i="2"/>
  <c r="BF378" i="2"/>
  <c r="BI376" i="2"/>
  <c r="BH376" i="2"/>
  <c r="BG376" i="2"/>
  <c r="BE376" i="2"/>
  <c r="T376" i="2"/>
  <c r="R376" i="2"/>
  <c r="P376" i="2"/>
  <c r="BK376" i="2"/>
  <c r="J376" i="2"/>
  <c r="BF376" i="2"/>
  <c r="BI374" i="2"/>
  <c r="BH374" i="2"/>
  <c r="BG374" i="2"/>
  <c r="BE374" i="2"/>
  <c r="T374" i="2"/>
  <c r="R374" i="2"/>
  <c r="P374" i="2"/>
  <c r="BK374" i="2"/>
  <c r="J374" i="2"/>
  <c r="BF374" i="2"/>
  <c r="BI372" i="2"/>
  <c r="BH372" i="2"/>
  <c r="BG372" i="2"/>
  <c r="BE372" i="2"/>
  <c r="T372" i="2"/>
  <c r="R372" i="2"/>
  <c r="P372" i="2"/>
  <c r="BK372" i="2"/>
  <c r="J372" i="2"/>
  <c r="BF372" i="2"/>
  <c r="BI370" i="2"/>
  <c r="BH370" i="2"/>
  <c r="BG370" i="2"/>
  <c r="BE370" i="2"/>
  <c r="T370" i="2"/>
  <c r="R370" i="2"/>
  <c r="P370" i="2"/>
  <c r="BK370" i="2"/>
  <c r="J370" i="2"/>
  <c r="BF370" i="2"/>
  <c r="BI368" i="2"/>
  <c r="BH368" i="2"/>
  <c r="BG368" i="2"/>
  <c r="BE368" i="2"/>
  <c r="T368" i="2"/>
  <c r="R368" i="2"/>
  <c r="P368" i="2"/>
  <c r="BK368" i="2"/>
  <c r="J368" i="2"/>
  <c r="BF368" i="2"/>
  <c r="BI366" i="2"/>
  <c r="BH366" i="2"/>
  <c r="BG366" i="2"/>
  <c r="BE366" i="2"/>
  <c r="T366" i="2"/>
  <c r="R366" i="2"/>
  <c r="P366" i="2"/>
  <c r="BK366" i="2"/>
  <c r="J366" i="2"/>
  <c r="BF366" i="2"/>
  <c r="BI364" i="2"/>
  <c r="BH364" i="2"/>
  <c r="BG364" i="2"/>
  <c r="BE364" i="2"/>
  <c r="T364" i="2"/>
  <c r="R364" i="2"/>
  <c r="P364" i="2"/>
  <c r="BK364" i="2"/>
  <c r="J364" i="2"/>
  <c r="BF364" i="2"/>
  <c r="BI362" i="2"/>
  <c r="BH362" i="2"/>
  <c r="BG362" i="2"/>
  <c r="BE362" i="2"/>
  <c r="T362" i="2"/>
  <c r="R362" i="2"/>
  <c r="P362" i="2"/>
  <c r="BK362" i="2"/>
  <c r="J362" i="2"/>
  <c r="BF362" i="2"/>
  <c r="BI360" i="2"/>
  <c r="BH360" i="2"/>
  <c r="BG360" i="2"/>
  <c r="BE360" i="2"/>
  <c r="T360" i="2"/>
  <c r="R360" i="2"/>
  <c r="P360" i="2"/>
  <c r="BK360" i="2"/>
  <c r="J360" i="2"/>
  <c r="BF360" i="2"/>
  <c r="BI358" i="2"/>
  <c r="BH358" i="2"/>
  <c r="BG358" i="2"/>
  <c r="BE358" i="2"/>
  <c r="T358" i="2"/>
  <c r="R358" i="2"/>
  <c r="P358" i="2"/>
  <c r="BK358" i="2"/>
  <c r="J358" i="2"/>
  <c r="BF358" i="2"/>
  <c r="BI349" i="2"/>
  <c r="BH349" i="2"/>
  <c r="BG349" i="2"/>
  <c r="BE349" i="2"/>
  <c r="T349" i="2"/>
  <c r="T348" i="2"/>
  <c r="R349" i="2"/>
  <c r="R348" i="2"/>
  <c r="P349" i="2"/>
  <c r="P348" i="2"/>
  <c r="BK349" i="2"/>
  <c r="BK348" i="2"/>
  <c r="J348" i="2" s="1"/>
  <c r="J108" i="2" s="1"/>
  <c r="J349" i="2"/>
  <c r="BF349" i="2" s="1"/>
  <c r="BI347" i="2"/>
  <c r="BH347" i="2"/>
  <c r="BG347" i="2"/>
  <c r="BE347" i="2"/>
  <c r="T347" i="2"/>
  <c r="R347" i="2"/>
  <c r="P347" i="2"/>
  <c r="BK347" i="2"/>
  <c r="J347" i="2"/>
  <c r="BF347" i="2"/>
  <c r="BI346" i="2"/>
  <c r="BH346" i="2"/>
  <c r="BG346" i="2"/>
  <c r="BE346" i="2"/>
  <c r="T346" i="2"/>
  <c r="R346" i="2"/>
  <c r="P346" i="2"/>
  <c r="BK346" i="2"/>
  <c r="J346" i="2"/>
  <c r="BF346" i="2"/>
  <c r="BI344" i="2"/>
  <c r="BH344" i="2"/>
  <c r="BG344" i="2"/>
  <c r="BE344" i="2"/>
  <c r="T344" i="2"/>
  <c r="R344" i="2"/>
  <c r="P344" i="2"/>
  <c r="BK344" i="2"/>
  <c r="J344" i="2"/>
  <c r="BF344" i="2"/>
  <c r="BI342" i="2"/>
  <c r="BH342" i="2"/>
  <c r="BG342" i="2"/>
  <c r="BE342" i="2"/>
  <c r="T342" i="2"/>
  <c r="R342" i="2"/>
  <c r="R337" i="2" s="1"/>
  <c r="P342" i="2"/>
  <c r="BK342" i="2"/>
  <c r="J342" i="2"/>
  <c r="BF342" i="2"/>
  <c r="BI340" i="2"/>
  <c r="BH340" i="2"/>
  <c r="BG340" i="2"/>
  <c r="BE340" i="2"/>
  <c r="T340" i="2"/>
  <c r="R340" i="2"/>
  <c r="P340" i="2"/>
  <c r="BK340" i="2"/>
  <c r="BK337" i="2" s="1"/>
  <c r="J337" i="2" s="1"/>
  <c r="J107" i="2" s="1"/>
  <c r="J340" i="2"/>
  <c r="BF340" i="2"/>
  <c r="BI338" i="2"/>
  <c r="BH338" i="2"/>
  <c r="BG338" i="2"/>
  <c r="BE338" i="2"/>
  <c r="T338" i="2"/>
  <c r="T337" i="2"/>
  <c r="R338" i="2"/>
  <c r="P338" i="2"/>
  <c r="P337" i="2"/>
  <c r="BK338" i="2"/>
  <c r="J338" i="2"/>
  <c r="BF338" i="2" s="1"/>
  <c r="BI336" i="2"/>
  <c r="BH336" i="2"/>
  <c r="BG336" i="2"/>
  <c r="BE336" i="2"/>
  <c r="T336" i="2"/>
  <c r="R336" i="2"/>
  <c r="P336" i="2"/>
  <c r="BK336" i="2"/>
  <c r="J336" i="2"/>
  <c r="BF336" i="2"/>
  <c r="BI335" i="2"/>
  <c r="BH335" i="2"/>
  <c r="BG335" i="2"/>
  <c r="BE335" i="2"/>
  <c r="T335" i="2"/>
  <c r="R335" i="2"/>
  <c r="P335" i="2"/>
  <c r="BK335" i="2"/>
  <c r="J335" i="2"/>
  <c r="BF335" i="2"/>
  <c r="BI334" i="2"/>
  <c r="BH334" i="2"/>
  <c r="BG334" i="2"/>
  <c r="BE334" i="2"/>
  <c r="T334" i="2"/>
  <c r="R334" i="2"/>
  <c r="P334" i="2"/>
  <c r="BK334" i="2"/>
  <c r="J334" i="2"/>
  <c r="BF334" i="2"/>
  <c r="BI332" i="2"/>
  <c r="BH332" i="2"/>
  <c r="BG332" i="2"/>
  <c r="BE332" i="2"/>
  <c r="T332" i="2"/>
  <c r="R332" i="2"/>
  <c r="P332" i="2"/>
  <c r="BK332" i="2"/>
  <c r="J332" i="2"/>
  <c r="BF332" i="2"/>
  <c r="BI330" i="2"/>
  <c r="BH330" i="2"/>
  <c r="BG330" i="2"/>
  <c r="BE330" i="2"/>
  <c r="T330" i="2"/>
  <c r="R330" i="2"/>
  <c r="P330" i="2"/>
  <c r="BK330" i="2"/>
  <c r="J330" i="2"/>
  <c r="BF330" i="2"/>
  <c r="BI328" i="2"/>
  <c r="BH328" i="2"/>
  <c r="BG328" i="2"/>
  <c r="BE328" i="2"/>
  <c r="T328" i="2"/>
  <c r="R328" i="2"/>
  <c r="P328" i="2"/>
  <c r="BK328" i="2"/>
  <c r="J328" i="2"/>
  <c r="BF328" i="2"/>
  <c r="BI326" i="2"/>
  <c r="BH326" i="2"/>
  <c r="BG326" i="2"/>
  <c r="BE326" i="2"/>
  <c r="T326" i="2"/>
  <c r="R326" i="2"/>
  <c r="P326" i="2"/>
  <c r="BK326" i="2"/>
  <c r="J326" i="2"/>
  <c r="BF326" i="2"/>
  <c r="BI324" i="2"/>
  <c r="BH324" i="2"/>
  <c r="BG324" i="2"/>
  <c r="BE324" i="2"/>
  <c r="T324" i="2"/>
  <c r="R324" i="2"/>
  <c r="P324" i="2"/>
  <c r="BK324" i="2"/>
  <c r="J324" i="2"/>
  <c r="BF324" i="2"/>
  <c r="BI322" i="2"/>
  <c r="BH322" i="2"/>
  <c r="BG322" i="2"/>
  <c r="BE322" i="2"/>
  <c r="T322" i="2"/>
  <c r="R322" i="2"/>
  <c r="P322" i="2"/>
  <c r="BK322" i="2"/>
  <c r="J322" i="2"/>
  <c r="BF322" i="2"/>
  <c r="BI320" i="2"/>
  <c r="BH320" i="2"/>
  <c r="BG320" i="2"/>
  <c r="BE320" i="2"/>
  <c r="T320" i="2"/>
  <c r="R320" i="2"/>
  <c r="P320" i="2"/>
  <c r="BK320" i="2"/>
  <c r="J320" i="2"/>
  <c r="BF320" i="2"/>
  <c r="BI318" i="2"/>
  <c r="BH318" i="2"/>
  <c r="BG318" i="2"/>
  <c r="BE318" i="2"/>
  <c r="T318" i="2"/>
  <c r="R318" i="2"/>
  <c r="R313" i="2" s="1"/>
  <c r="P318" i="2"/>
  <c r="BK318" i="2"/>
  <c r="J318" i="2"/>
  <c r="BF318" i="2"/>
  <c r="BI316" i="2"/>
  <c r="BH316" i="2"/>
  <c r="BG316" i="2"/>
  <c r="BE316" i="2"/>
  <c r="T316" i="2"/>
  <c r="R316" i="2"/>
  <c r="P316" i="2"/>
  <c r="BK316" i="2"/>
  <c r="BK313" i="2" s="1"/>
  <c r="J313" i="2" s="1"/>
  <c r="J106" i="2" s="1"/>
  <c r="J316" i="2"/>
  <c r="BF316" i="2"/>
  <c r="BI314" i="2"/>
  <c r="BH314" i="2"/>
  <c r="BG314" i="2"/>
  <c r="BE314" i="2"/>
  <c r="T314" i="2"/>
  <c r="T313" i="2"/>
  <c r="R314" i="2"/>
  <c r="P314" i="2"/>
  <c r="P313" i="2"/>
  <c r="BK314" i="2"/>
  <c r="J314" i="2"/>
  <c r="BF314" i="2" s="1"/>
  <c r="BI311" i="2"/>
  <c r="BH311" i="2"/>
  <c r="BG311" i="2"/>
  <c r="BE311" i="2"/>
  <c r="T311" i="2"/>
  <c r="R311" i="2"/>
  <c r="P311" i="2"/>
  <c r="BK311" i="2"/>
  <c r="J311" i="2"/>
  <c r="BF311" i="2"/>
  <c r="BI309" i="2"/>
  <c r="BH309" i="2"/>
  <c r="BG309" i="2"/>
  <c r="BE309" i="2"/>
  <c r="T309" i="2"/>
  <c r="R309" i="2"/>
  <c r="P309" i="2"/>
  <c r="BK309" i="2"/>
  <c r="J309" i="2"/>
  <c r="BF309" i="2"/>
  <c r="BI307" i="2"/>
  <c r="BH307" i="2"/>
  <c r="BG307" i="2"/>
  <c r="BE307" i="2"/>
  <c r="T307" i="2"/>
  <c r="R307" i="2"/>
  <c r="R301" i="2" s="1"/>
  <c r="P307" i="2"/>
  <c r="BK307" i="2"/>
  <c r="J307" i="2"/>
  <c r="BF307" i="2"/>
  <c r="BI304" i="2"/>
  <c r="BH304" i="2"/>
  <c r="BG304" i="2"/>
  <c r="BE304" i="2"/>
  <c r="T304" i="2"/>
  <c r="R304" i="2"/>
  <c r="P304" i="2"/>
  <c r="BK304" i="2"/>
  <c r="BK301" i="2" s="1"/>
  <c r="J301" i="2" s="1"/>
  <c r="J105" i="2" s="1"/>
  <c r="J304" i="2"/>
  <c r="BF304" i="2"/>
  <c r="BI302" i="2"/>
  <c r="BH302" i="2"/>
  <c r="BG302" i="2"/>
  <c r="BE302" i="2"/>
  <c r="T302" i="2"/>
  <c r="T301" i="2"/>
  <c r="R302" i="2"/>
  <c r="P302" i="2"/>
  <c r="P301" i="2"/>
  <c r="BK302" i="2"/>
  <c r="J302" i="2"/>
  <c r="BF302" i="2" s="1"/>
  <c r="BI300" i="2"/>
  <c r="BH300" i="2"/>
  <c r="BG300" i="2"/>
  <c r="BE300" i="2"/>
  <c r="T300" i="2"/>
  <c r="R300" i="2"/>
  <c r="P300" i="2"/>
  <c r="BK300" i="2"/>
  <c r="J300" i="2"/>
  <c r="BF300" i="2"/>
  <c r="BI299" i="2"/>
  <c r="BH299" i="2"/>
  <c r="BG299" i="2"/>
  <c r="BE299" i="2"/>
  <c r="T299" i="2"/>
  <c r="R299" i="2"/>
  <c r="P299" i="2"/>
  <c r="BK299" i="2"/>
  <c r="J299" i="2"/>
  <c r="BF299" i="2"/>
  <c r="BI290" i="2"/>
  <c r="BH290" i="2"/>
  <c r="BG290" i="2"/>
  <c r="BE290" i="2"/>
  <c r="T290" i="2"/>
  <c r="R290" i="2"/>
  <c r="P290" i="2"/>
  <c r="BK290" i="2"/>
  <c r="J290" i="2"/>
  <c r="BF290" i="2"/>
  <c r="BI288" i="2"/>
  <c r="BH288" i="2"/>
  <c r="BG288" i="2"/>
  <c r="BE288" i="2"/>
  <c r="T288" i="2"/>
  <c r="T287" i="2"/>
  <c r="T286" i="2" s="1"/>
  <c r="R288" i="2"/>
  <c r="R287" i="2" s="1"/>
  <c r="P288" i="2"/>
  <c r="P287" i="2"/>
  <c r="P286" i="2" s="1"/>
  <c r="BK288" i="2"/>
  <c r="BK287" i="2" s="1"/>
  <c r="J288" i="2"/>
  <c r="BF288" i="2"/>
  <c r="BI285" i="2"/>
  <c r="BH285" i="2"/>
  <c r="BG285" i="2"/>
  <c r="BE285" i="2"/>
  <c r="T285" i="2"/>
  <c r="T284" i="2"/>
  <c r="R285" i="2"/>
  <c r="R284" i="2"/>
  <c r="P285" i="2"/>
  <c r="P284" i="2"/>
  <c r="BK285" i="2"/>
  <c r="BK284" i="2"/>
  <c r="J284" i="2" s="1"/>
  <c r="J102" i="2" s="1"/>
  <c r="J285" i="2"/>
  <c r="BF285" i="2" s="1"/>
  <c r="BI283" i="2"/>
  <c r="BH283" i="2"/>
  <c r="BG283" i="2"/>
  <c r="BE283" i="2"/>
  <c r="T283" i="2"/>
  <c r="R283" i="2"/>
  <c r="P283" i="2"/>
  <c r="BK283" i="2"/>
  <c r="J283" i="2"/>
  <c r="BF283" i="2"/>
  <c r="BI282" i="2"/>
  <c r="BH282" i="2"/>
  <c r="BG282" i="2"/>
  <c r="BE282" i="2"/>
  <c r="T282" i="2"/>
  <c r="R282" i="2"/>
  <c r="P282" i="2"/>
  <c r="BK282" i="2"/>
  <c r="J282" i="2"/>
  <c r="BF282" i="2"/>
  <c r="BI280" i="2"/>
  <c r="BH280" i="2"/>
  <c r="BG280" i="2"/>
  <c r="BE280" i="2"/>
  <c r="T280" i="2"/>
  <c r="R280" i="2"/>
  <c r="R277" i="2" s="1"/>
  <c r="P280" i="2"/>
  <c r="BK280" i="2"/>
  <c r="J280" i="2"/>
  <c r="BF280" i="2"/>
  <c r="BI279" i="2"/>
  <c r="BH279" i="2"/>
  <c r="BG279" i="2"/>
  <c r="BE279" i="2"/>
  <c r="T279" i="2"/>
  <c r="R279" i="2"/>
  <c r="P279" i="2"/>
  <c r="BK279" i="2"/>
  <c r="BK277" i="2" s="1"/>
  <c r="J277" i="2" s="1"/>
  <c r="J101" i="2" s="1"/>
  <c r="J279" i="2"/>
  <c r="BF279" i="2"/>
  <c r="BI278" i="2"/>
  <c r="BH278" i="2"/>
  <c r="BG278" i="2"/>
  <c r="BE278" i="2"/>
  <c r="T278" i="2"/>
  <c r="T277" i="2"/>
  <c r="R278" i="2"/>
  <c r="P278" i="2"/>
  <c r="P277" i="2"/>
  <c r="BK278" i="2"/>
  <c r="J278" i="2"/>
  <c r="BF278" i="2" s="1"/>
  <c r="BI275" i="2"/>
  <c r="BH275" i="2"/>
  <c r="BG275" i="2"/>
  <c r="BE275" i="2"/>
  <c r="T275" i="2"/>
  <c r="R275" i="2"/>
  <c r="P275" i="2"/>
  <c r="BK275" i="2"/>
  <c r="J275" i="2"/>
  <c r="BF275" i="2"/>
  <c r="BI264" i="2"/>
  <c r="BH264" i="2"/>
  <c r="BG264" i="2"/>
  <c r="BE264" i="2"/>
  <c r="T264" i="2"/>
  <c r="R264" i="2"/>
  <c r="P264" i="2"/>
  <c r="BK264" i="2"/>
  <c r="J264" i="2"/>
  <c r="BF264" i="2"/>
  <c r="BI261" i="2"/>
  <c r="BH261" i="2"/>
  <c r="BG261" i="2"/>
  <c r="BE261" i="2"/>
  <c r="T261" i="2"/>
  <c r="R261" i="2"/>
  <c r="P261" i="2"/>
  <c r="BK261" i="2"/>
  <c r="J261" i="2"/>
  <c r="BF261" i="2"/>
  <c r="BI259" i="2"/>
  <c r="BH259" i="2"/>
  <c r="BG259" i="2"/>
  <c r="BE259" i="2"/>
  <c r="T259" i="2"/>
  <c r="R259" i="2"/>
  <c r="P259" i="2"/>
  <c r="BK259" i="2"/>
  <c r="J259" i="2"/>
  <c r="BF259" i="2"/>
  <c r="BI257" i="2"/>
  <c r="BH257" i="2"/>
  <c r="BG257" i="2"/>
  <c r="BE257" i="2"/>
  <c r="T257" i="2"/>
  <c r="R257" i="2"/>
  <c r="P257" i="2"/>
  <c r="BK257" i="2"/>
  <c r="J257" i="2"/>
  <c r="BF257" i="2"/>
  <c r="BI255" i="2"/>
  <c r="BH255" i="2"/>
  <c r="BG255" i="2"/>
  <c r="BE255" i="2"/>
  <c r="T255" i="2"/>
  <c r="R255" i="2"/>
  <c r="P255" i="2"/>
  <c r="BK255" i="2"/>
  <c r="J255" i="2"/>
  <c r="BF255" i="2"/>
  <c r="BI253" i="2"/>
  <c r="BH253" i="2"/>
  <c r="BG253" i="2"/>
  <c r="BE253" i="2"/>
  <c r="T253" i="2"/>
  <c r="R253" i="2"/>
  <c r="P253" i="2"/>
  <c r="BK253" i="2"/>
  <c r="J253" i="2"/>
  <c r="BF253" i="2"/>
  <c r="BI238" i="2"/>
  <c r="BH238" i="2"/>
  <c r="BG238" i="2"/>
  <c r="BE238" i="2"/>
  <c r="T238" i="2"/>
  <c r="R238" i="2"/>
  <c r="P238" i="2"/>
  <c r="BK238" i="2"/>
  <c r="J238" i="2"/>
  <c r="BF238" i="2"/>
  <c r="BI233" i="2"/>
  <c r="BH233" i="2"/>
  <c r="BG233" i="2"/>
  <c r="BE233" i="2"/>
  <c r="T233" i="2"/>
  <c r="R233" i="2"/>
  <c r="P233" i="2"/>
  <c r="BK233" i="2"/>
  <c r="J233" i="2"/>
  <c r="BF233" i="2"/>
  <c r="BI231" i="2"/>
  <c r="BH231" i="2"/>
  <c r="BG231" i="2"/>
  <c r="BE231" i="2"/>
  <c r="T231" i="2"/>
  <c r="R231" i="2"/>
  <c r="P231" i="2"/>
  <c r="BK231" i="2"/>
  <c r="J231" i="2"/>
  <c r="BF231" i="2"/>
  <c r="BI229" i="2"/>
  <c r="BH229" i="2"/>
  <c r="BG229" i="2"/>
  <c r="BE229" i="2"/>
  <c r="T229" i="2"/>
  <c r="R229" i="2"/>
  <c r="P229" i="2"/>
  <c r="BK229" i="2"/>
  <c r="J229" i="2"/>
  <c r="BF229" i="2"/>
  <c r="BI227" i="2"/>
  <c r="BH227" i="2"/>
  <c r="BG227" i="2"/>
  <c r="BE227" i="2"/>
  <c r="T227" i="2"/>
  <c r="R227" i="2"/>
  <c r="P227" i="2"/>
  <c r="BK227" i="2"/>
  <c r="J227" i="2"/>
  <c r="BF227" i="2"/>
  <c r="BI222" i="2"/>
  <c r="BH222" i="2"/>
  <c r="BG222" i="2"/>
  <c r="BE222" i="2"/>
  <c r="T222" i="2"/>
  <c r="R222" i="2"/>
  <c r="P222" i="2"/>
  <c r="BK222" i="2"/>
  <c r="J222" i="2"/>
  <c r="BF222" i="2"/>
  <c r="BI218" i="2"/>
  <c r="BH218" i="2"/>
  <c r="BG218" i="2"/>
  <c r="BE218" i="2"/>
  <c r="T218" i="2"/>
  <c r="R218" i="2"/>
  <c r="P218" i="2"/>
  <c r="BK218" i="2"/>
  <c r="J218" i="2"/>
  <c r="BF218" i="2"/>
  <c r="BI213" i="2"/>
  <c r="BH213" i="2"/>
  <c r="BG213" i="2"/>
  <c r="BE213" i="2"/>
  <c r="T213" i="2"/>
  <c r="R213" i="2"/>
  <c r="P213" i="2"/>
  <c r="BK213" i="2"/>
  <c r="J213" i="2"/>
  <c r="BF213" i="2"/>
  <c r="BI210" i="2"/>
  <c r="BH210" i="2"/>
  <c r="BG210" i="2"/>
  <c r="BE210" i="2"/>
  <c r="T210" i="2"/>
  <c r="R210" i="2"/>
  <c r="P210" i="2"/>
  <c r="BK210" i="2"/>
  <c r="J210" i="2"/>
  <c r="BF210" i="2"/>
  <c r="BI206" i="2"/>
  <c r="BH206" i="2"/>
  <c r="BG206" i="2"/>
  <c r="BE206" i="2"/>
  <c r="T206" i="2"/>
  <c r="R206" i="2"/>
  <c r="P206" i="2"/>
  <c r="BK206" i="2"/>
  <c r="J206" i="2"/>
  <c r="BF206" i="2"/>
  <c r="BI203" i="2"/>
  <c r="BH203" i="2"/>
  <c r="BG203" i="2"/>
  <c r="BE203" i="2"/>
  <c r="T203" i="2"/>
  <c r="R203" i="2"/>
  <c r="P203" i="2"/>
  <c r="BK203" i="2"/>
  <c r="J203" i="2"/>
  <c r="BF203" i="2"/>
  <c r="BI199" i="2"/>
  <c r="BH199" i="2"/>
  <c r="BG199" i="2"/>
  <c r="BE199" i="2"/>
  <c r="T199" i="2"/>
  <c r="R199" i="2"/>
  <c r="R194" i="2" s="1"/>
  <c r="P199" i="2"/>
  <c r="BK199" i="2"/>
  <c r="J199" i="2"/>
  <c r="BF199" i="2"/>
  <c r="BI197" i="2"/>
  <c r="BH197" i="2"/>
  <c r="BG197" i="2"/>
  <c r="BE197" i="2"/>
  <c r="T197" i="2"/>
  <c r="R197" i="2"/>
  <c r="P197" i="2"/>
  <c r="BK197" i="2"/>
  <c r="BK194" i="2" s="1"/>
  <c r="J194" i="2" s="1"/>
  <c r="J100" i="2" s="1"/>
  <c r="J197" i="2"/>
  <c r="BF197" i="2"/>
  <c r="BI195" i="2"/>
  <c r="BH195" i="2"/>
  <c r="BG195" i="2"/>
  <c r="BE195" i="2"/>
  <c r="T195" i="2"/>
  <c r="T194" i="2"/>
  <c r="R195" i="2"/>
  <c r="P195" i="2"/>
  <c r="P194" i="2"/>
  <c r="BK195" i="2"/>
  <c r="J195" i="2"/>
  <c r="BF195" i="2" s="1"/>
  <c r="BI192" i="2"/>
  <c r="BH192" i="2"/>
  <c r="BG192" i="2"/>
  <c r="BE192" i="2"/>
  <c r="T192" i="2"/>
  <c r="R192" i="2"/>
  <c r="P192" i="2"/>
  <c r="BK192" i="2"/>
  <c r="J192" i="2"/>
  <c r="BF192" i="2"/>
  <c r="BI190" i="2"/>
  <c r="BH190" i="2"/>
  <c r="BG190" i="2"/>
  <c r="BE190" i="2"/>
  <c r="T190" i="2"/>
  <c r="R190" i="2"/>
  <c r="P190" i="2"/>
  <c r="BK190" i="2"/>
  <c r="J190" i="2"/>
  <c r="BF190" i="2"/>
  <c r="BI185" i="2"/>
  <c r="BH185" i="2"/>
  <c r="BG185" i="2"/>
  <c r="BE185" i="2"/>
  <c r="T185" i="2"/>
  <c r="R185" i="2"/>
  <c r="P185" i="2"/>
  <c r="BK185" i="2"/>
  <c r="J185" i="2"/>
  <c r="BF185" i="2"/>
  <c r="BI183" i="2"/>
  <c r="BH183" i="2"/>
  <c r="BG183" i="2"/>
  <c r="BE183" i="2"/>
  <c r="T183" i="2"/>
  <c r="R183" i="2"/>
  <c r="P183" i="2"/>
  <c r="BK183" i="2"/>
  <c r="J183" i="2"/>
  <c r="BF183" i="2"/>
  <c r="BI181" i="2"/>
  <c r="BH181" i="2"/>
  <c r="BG181" i="2"/>
  <c r="BE181" i="2"/>
  <c r="T181" i="2"/>
  <c r="R181" i="2"/>
  <c r="P181" i="2"/>
  <c r="BK181" i="2"/>
  <c r="J181" i="2"/>
  <c r="BF181" i="2"/>
  <c r="BI179" i="2"/>
  <c r="BH179" i="2"/>
  <c r="BG179" i="2"/>
  <c r="BE179" i="2"/>
  <c r="T179" i="2"/>
  <c r="R179" i="2"/>
  <c r="P179" i="2"/>
  <c r="BK179" i="2"/>
  <c r="J179" i="2"/>
  <c r="BF179" i="2"/>
  <c r="BI177" i="2"/>
  <c r="BH177" i="2"/>
  <c r="BG177" i="2"/>
  <c r="BE177" i="2"/>
  <c r="T177" i="2"/>
  <c r="R177" i="2"/>
  <c r="P177" i="2"/>
  <c r="BK177" i="2"/>
  <c r="J177" i="2"/>
  <c r="BF177" i="2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1" i="2"/>
  <c r="BH161" i="2"/>
  <c r="BG161" i="2"/>
  <c r="BE161" i="2"/>
  <c r="T161" i="2"/>
  <c r="R161" i="2"/>
  <c r="P161" i="2"/>
  <c r="BK161" i="2"/>
  <c r="J161" i="2"/>
  <c r="BF161" i="2"/>
  <c r="BI159" i="2"/>
  <c r="BH159" i="2"/>
  <c r="BG159" i="2"/>
  <c r="BE159" i="2"/>
  <c r="T159" i="2"/>
  <c r="R159" i="2"/>
  <c r="R154" i="2" s="1"/>
  <c r="P159" i="2"/>
  <c r="BK159" i="2"/>
  <c r="J159" i="2"/>
  <c r="BF159" i="2"/>
  <c r="BI157" i="2"/>
  <c r="BH157" i="2"/>
  <c r="BG157" i="2"/>
  <c r="BE157" i="2"/>
  <c r="T157" i="2"/>
  <c r="R157" i="2"/>
  <c r="P157" i="2"/>
  <c r="BK157" i="2"/>
  <c r="BK154" i="2" s="1"/>
  <c r="J154" i="2" s="1"/>
  <c r="J99" i="2" s="1"/>
  <c r="J157" i="2"/>
  <c r="BF157" i="2"/>
  <c r="BI155" i="2"/>
  <c r="BH155" i="2"/>
  <c r="BG155" i="2"/>
  <c r="BE155" i="2"/>
  <c r="T155" i="2"/>
  <c r="T154" i="2"/>
  <c r="R155" i="2"/>
  <c r="P155" i="2"/>
  <c r="P154" i="2"/>
  <c r="BK155" i="2"/>
  <c r="J155" i="2"/>
  <c r="BF155" i="2" s="1"/>
  <c r="BI152" i="2"/>
  <c r="BH152" i="2"/>
  <c r="BG152" i="2"/>
  <c r="BE152" i="2"/>
  <c r="T152" i="2"/>
  <c r="R152" i="2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J150" i="2"/>
  <c r="BF150" i="2"/>
  <c r="BI148" i="2"/>
  <c r="BH148" i="2"/>
  <c r="BG148" i="2"/>
  <c r="BE148" i="2"/>
  <c r="T148" i="2"/>
  <c r="R148" i="2"/>
  <c r="P148" i="2"/>
  <c r="BK148" i="2"/>
  <c r="J148" i="2"/>
  <c r="BF148" i="2"/>
  <c r="BI144" i="2"/>
  <c r="F37" i="2"/>
  <c r="BD95" i="1" s="1"/>
  <c r="BD94" i="1" s="1"/>
  <c r="W33" i="1" s="1"/>
  <c r="BH144" i="2"/>
  <c r="F36" i="2" s="1"/>
  <c r="BC95" i="1" s="1"/>
  <c r="BC94" i="1" s="1"/>
  <c r="BG144" i="2"/>
  <c r="F35" i="2"/>
  <c r="BB95" i="1" s="1"/>
  <c r="BB94" i="1" s="1"/>
  <c r="BE144" i="2"/>
  <c r="J33" i="2" s="1"/>
  <c r="AV95" i="1" s="1"/>
  <c r="T144" i="2"/>
  <c r="T143" i="2"/>
  <c r="T142" i="2" s="1"/>
  <c r="T141" i="2" s="1"/>
  <c r="R144" i="2"/>
  <c r="R143" i="2"/>
  <c r="R142" i="2" s="1"/>
  <c r="P144" i="2"/>
  <c r="P143" i="2"/>
  <c r="P142" i="2" s="1"/>
  <c r="P141" i="2" s="1"/>
  <c r="AU95" i="1" s="1"/>
  <c r="AU94" i="1" s="1"/>
  <c r="BK144" i="2"/>
  <c r="BK143" i="2" s="1"/>
  <c r="J144" i="2"/>
  <c r="BF144" i="2" s="1"/>
  <c r="J138" i="2"/>
  <c r="J137" i="2"/>
  <c r="F137" i="2"/>
  <c r="F135" i="2"/>
  <c r="E133" i="2"/>
  <c r="J92" i="2"/>
  <c r="J91" i="2"/>
  <c r="F91" i="2"/>
  <c r="F89" i="2"/>
  <c r="E87" i="2"/>
  <c r="J18" i="2"/>
  <c r="E18" i="2"/>
  <c r="F138" i="2" s="1"/>
  <c r="F92" i="2"/>
  <c r="J17" i="2"/>
  <c r="J12" i="2"/>
  <c r="J135" i="2" s="1"/>
  <c r="J89" i="2"/>
  <c r="E7" i="2"/>
  <c r="E85" i="2" s="1"/>
  <c r="E131" i="2"/>
  <c r="AS94" i="1"/>
  <c r="L90" i="1"/>
  <c r="AM90" i="1"/>
  <c r="AM89" i="1"/>
  <c r="L89" i="1"/>
  <c r="AM87" i="1"/>
  <c r="L87" i="1"/>
  <c r="L85" i="1"/>
  <c r="L84" i="1"/>
  <c r="J143" i="2" l="1"/>
  <c r="J98" i="2" s="1"/>
  <c r="BK142" i="2"/>
  <c r="AX94" i="1"/>
  <c r="W31" i="1"/>
  <c r="J123" i="3"/>
  <c r="J98" i="3" s="1"/>
  <c r="BK122" i="3"/>
  <c r="AY94" i="1"/>
  <c r="W32" i="1"/>
  <c r="R286" i="2"/>
  <c r="R141" i="2" s="1"/>
  <c r="J626" i="2"/>
  <c r="J121" i="2" s="1"/>
  <c r="BK625" i="2"/>
  <c r="J625" i="2" s="1"/>
  <c r="J120" i="2" s="1"/>
  <c r="J129" i="3"/>
  <c r="J101" i="3" s="1"/>
  <c r="BK128" i="3"/>
  <c r="J128" i="3" s="1"/>
  <c r="J100" i="3" s="1"/>
  <c r="F34" i="2"/>
  <c r="BA95" i="1" s="1"/>
  <c r="BA94" i="1" s="1"/>
  <c r="J34" i="2"/>
  <c r="AW95" i="1" s="1"/>
  <c r="AT95" i="1" s="1"/>
  <c r="J287" i="2"/>
  <c r="J104" i="2" s="1"/>
  <c r="BK286" i="2"/>
  <c r="J286" i="2" s="1"/>
  <c r="J103" i="2" s="1"/>
  <c r="J603" i="2"/>
  <c r="J118" i="2" s="1"/>
  <c r="BK602" i="2"/>
  <c r="J602" i="2" s="1"/>
  <c r="J117" i="2" s="1"/>
  <c r="J34" i="3"/>
  <c r="AW96" i="1" s="1"/>
  <c r="F34" i="3"/>
  <c r="BA96" i="1" s="1"/>
  <c r="F33" i="2"/>
  <c r="AZ95" i="1" s="1"/>
  <c r="AZ94" i="1" s="1"/>
  <c r="J115" i="3"/>
  <c r="F118" i="3"/>
  <c r="J33" i="3"/>
  <c r="AV96" i="1" s="1"/>
  <c r="AT96" i="1" s="1"/>
  <c r="AW94" i="1" l="1"/>
  <c r="AK30" i="1" s="1"/>
  <c r="W30" i="1"/>
  <c r="J122" i="3"/>
  <c r="J97" i="3" s="1"/>
  <c r="BK121" i="3"/>
  <c r="J121" i="3" s="1"/>
  <c r="J142" i="2"/>
  <c r="J97" i="2" s="1"/>
  <c r="BK141" i="2"/>
  <c r="J141" i="2" s="1"/>
  <c r="AV94" i="1"/>
  <c r="W29" i="1"/>
  <c r="J30" i="2" l="1"/>
  <c r="J96" i="2"/>
  <c r="J30" i="3"/>
  <c r="J96" i="3"/>
  <c r="AK29" i="1"/>
  <c r="AT94" i="1"/>
  <c r="J39" i="3" l="1"/>
  <c r="AG96" i="1"/>
  <c r="AN96" i="1" s="1"/>
  <c r="J39" i="2"/>
  <c r="AG95" i="1"/>
  <c r="AN95" i="1" l="1"/>
  <c r="AG94" i="1"/>
  <c r="AN94" i="1" l="1"/>
  <c r="AK26" i="1"/>
  <c r="AK35" i="1" s="1"/>
</calcChain>
</file>

<file path=xl/sharedStrings.xml><?xml version="1.0" encoding="utf-8"?>
<sst xmlns="http://schemas.openxmlformats.org/spreadsheetml/2006/main" count="6107" uniqueCount="1204">
  <si>
    <t>Export Komplet</t>
  </si>
  <si>
    <t/>
  </si>
  <si>
    <t>2.0</t>
  </si>
  <si>
    <t>ZAMOK</t>
  </si>
  <si>
    <t>False</t>
  </si>
  <si>
    <t>{a7c64f00-8fe5-45b7-b379-48fd913f4b33}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</si>
  <si>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</si>
  <si>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</si>
  <si>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</si>
  <si>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</si>
  <si>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</si>
  <si>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</si>
  <si>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</si>
  <si>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</si>
  <si>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16-032-A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</si>
  <si>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</si>
  <si>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</si>
  <si>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bytu č. 7, Dobrovského 2, (4.np), Nový Jičín</t>
  </si>
  <si>
    <t>0,1</t>
  </si>
  <si>
    <t>KSO:</t>
  </si>
  <si>
    <t>803 52</t>
  </si>
  <si>
    <t>CC-CZ:</t>
  </si>
  <si>
    <t>1</t>
  </si>
  <si>
    <t>Místo:</t>
  </si>
  <si>
    <t>parc.č. 23/1, k.ú. Nový Jičín-Město</t>
  </si>
  <si>
    <t>Datum:</t>
  </si>
  <si>
    <t>25. 4. 2019</t>
  </si>
  <si>
    <t>Zadavatel:</t>
  </si>
  <si>
    <t>IČ:</t>
  </si>
  <si>
    <t>00298216</t>
  </si>
  <si>
    <t>Město Nový Jičín, Masarykovo nám.1</t>
  </si>
  <si>
    <t>DIČ:</t>
  </si>
  <si>
    <t>CZ00298216</t>
  </si>
  <si>
    <t>Uchazeč:</t>
  </si>
  <si>
    <t>Vyplň údaj</t>
  </si>
  <si>
    <t>Projektant:</t>
  </si>
  <si>
    <t>18978410</t>
  </si>
  <si>
    <t>Oldřich Němec, Divadelní 8, Nový Jičín</t>
  </si>
  <si>
    <t>True</t>
  </si>
  <si>
    <t>Zpracovatel:</t>
  </si>
  <si>
    <t>V.Procházková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</si>
  <si>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</si>
  <si>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</si>
  <si>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</si>
  <si>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</si>
  <si>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</si>
  <si>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</si>
  <si>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</si>
  <si>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</si>
  <si>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</si>
  <si>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</si>
  <si>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</si>
  <si>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</si>
  <si>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</si>
  <si>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</si>
  <si>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</si>
  <si>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</si>
  <si>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</si>
  <si>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</si>
  <si>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</si>
  <si>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</si>
  <si>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</si>
  <si>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</si>
  <si>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</si>
  <si>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</si>
  <si>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</si>
  <si>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</si>
  <si>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</si>
  <si>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</si>
  <si>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</si>
  <si>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</si>
  <si>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</si>
  <si>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</si>
  <si>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</si>
  <si>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</si>
  <si>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</si>
  <si>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</si>
  <si>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</si>
  <si>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</si>
  <si>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</si>
  <si>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</si>
  <si>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</si>
  <si>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</si>
  <si>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</si>
  <si>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</si>
  <si>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</si>
  <si>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</si>
  <si>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032-A-1</t>
  </si>
  <si>
    <t>01 SO 01 - Stavební úpravy</t>
  </si>
  <si>
    <t>STA</t>
  </si>
  <si>
    <t>{7488d42d-371d-4dd3-853b-a2f85eed42a1}</t>
  </si>
  <si>
    <t>032-2</t>
  </si>
  <si>
    <t xml:space="preserve">02  SO 02-Elektroinstalace, SO 03-Zdravotechnika, SO 04-Vytápění a OPZ </t>
  </si>
  <si>
    <t>{e5fba2d8-70fe-46fe-a5d8-06353d09ee94}</t>
  </si>
  <si>
    <t>d1</t>
  </si>
  <si>
    <t>2</t>
  </si>
  <si>
    <t>d2</t>
  </si>
  <si>
    <t>KRYCÍ LIST SOUPISU PRACÍ</t>
  </si>
  <si>
    <t>d3</t>
  </si>
  <si>
    <t>d4</t>
  </si>
  <si>
    <t>d5</t>
  </si>
  <si>
    <t>d6</t>
  </si>
  <si>
    <t>Objekt:</t>
  </si>
  <si>
    <t>d7</t>
  </si>
  <si>
    <t>032-A-1 - 01 SO 01 - Stavební úpravy</t>
  </si>
  <si>
    <t>doD</t>
  </si>
  <si>
    <t>8,366</t>
  </si>
  <si>
    <t>h1</t>
  </si>
  <si>
    <t>3,39</t>
  </si>
  <si>
    <t>kd</t>
  </si>
  <si>
    <t>13</t>
  </si>
  <si>
    <t>ko</t>
  </si>
  <si>
    <t>27,849</t>
  </si>
  <si>
    <t>koB</t>
  </si>
  <si>
    <t>11,033</t>
  </si>
  <si>
    <t>m403b</t>
  </si>
  <si>
    <t>1,1</t>
  </si>
  <si>
    <t>m404b</t>
  </si>
  <si>
    <t>1,3</t>
  </si>
  <si>
    <t>m405b</t>
  </si>
  <si>
    <t>4,3</t>
  </si>
  <si>
    <t>mal</t>
  </si>
  <si>
    <t>171,073</t>
  </si>
  <si>
    <t>mal1</t>
  </si>
  <si>
    <t>14,539</t>
  </si>
  <si>
    <t>na1</t>
  </si>
  <si>
    <t>3,772</t>
  </si>
  <si>
    <t>om1</t>
  </si>
  <si>
    <t>48,55</t>
  </si>
  <si>
    <t>Oldřich Němec, Divadelní 8,, Nový Jičín</t>
  </si>
  <si>
    <t>om1B</t>
  </si>
  <si>
    <t>om2</t>
  </si>
  <si>
    <t>91,672</t>
  </si>
  <si>
    <t>om2B</t>
  </si>
  <si>
    <t>146,4</t>
  </si>
  <si>
    <t>par1</t>
  </si>
  <si>
    <t>1,2</t>
  </si>
  <si>
    <t>par2</t>
  </si>
  <si>
    <t>7,902</t>
  </si>
  <si>
    <t>pat</t>
  </si>
  <si>
    <t>6</t>
  </si>
  <si>
    <t>plov</t>
  </si>
  <si>
    <t>42,12</t>
  </si>
  <si>
    <t>pvcB</t>
  </si>
  <si>
    <t>19,2</t>
  </si>
  <si>
    <t>re1</t>
  </si>
  <si>
    <t>0,037</t>
  </si>
  <si>
    <t>sdk1</t>
  </si>
  <si>
    <t>4,206</t>
  </si>
  <si>
    <t>sdk2</t>
  </si>
  <si>
    <t>4,9</t>
  </si>
  <si>
    <t>sdk3</t>
  </si>
  <si>
    <t>3</t>
  </si>
  <si>
    <t>so1</t>
  </si>
  <si>
    <t>10,8</t>
  </si>
  <si>
    <t>so2</t>
  </si>
  <si>
    <t>33,26</t>
  </si>
  <si>
    <t>vlys</t>
  </si>
  <si>
    <t>29,2</t>
  </si>
  <si>
    <t>vs</t>
  </si>
  <si>
    <t>3,6</t>
  </si>
  <si>
    <t>zal</t>
  </si>
  <si>
    <t>9,598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</si>
  <si>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</si>
  <si>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</si>
  <si>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</si>
  <si>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</si>
  <si>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</si>
  <si>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</si>
  <si>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</si>
  <si>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</si>
  <si>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</si>
  <si>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</si>
  <si>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</si>
  <si>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</si>
  <si>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</si>
  <si>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</si>
  <si>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</si>
  <si>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</si>
  <si>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</si>
  <si>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</si>
  <si>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</si>
  <si>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</si>
  <si>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</si>
  <si>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</si>
  <si>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</si>
  <si>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</si>
  <si>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787 - Dokončovací práce - zasklívání</t>
  </si>
  <si>
    <t>M - Práce a dodávky M</t>
  </si>
  <si>
    <t xml:space="preserve">    21-M - Elektromontáže</t>
  </si>
  <si>
    <t>HZS - Hodinové zúčtovací sazby</t>
  </si>
  <si>
    <t>VRN - Vedlejší rozpočtové náklady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</si>
  <si>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</si>
  <si>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</si>
  <si>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</si>
  <si>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</si>
  <si>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</si>
  <si>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</si>
  <si>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</si>
  <si>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</si>
  <si>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</si>
  <si>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</si>
  <si>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</si>
  <si>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</si>
  <si>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</si>
  <si>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</si>
  <si>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</si>
  <si>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</si>
  <si>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</si>
  <si>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</si>
  <si>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</si>
  <si>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</si>
  <si>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</si>
  <si>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</si>
  <si>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CS ÚRS 2016 01</t>
  </si>
  <si>
    <t>4</t>
  </si>
  <si>
    <t>656800431</t>
  </si>
  <si>
    <t>VV</t>
  </si>
  <si>
    <t>"osazování L 60x40x6 nad všemi dveřními otvory</t>
  </si>
  <si>
    <t>"váha 4,46 kg/m</t>
  </si>
  <si>
    <t>(1,25+0,15*2+0,8+0,15*2+(0,9+0,15*2)*3)*2*4,46/1000*1,10</t>
  </si>
  <si>
    <t>340238212</t>
  </si>
  <si>
    <t>Zazdívka otvorů pl do 1 m2 v příčkách nebo stěnách z cihel tl přes 100 mm</t>
  </si>
  <si>
    <t>m2</t>
  </si>
  <si>
    <t>-1789906276</t>
  </si>
  <si>
    <t>"otvor 401/404=" 1,2*0,60</t>
  </si>
  <si>
    <t>340239225</t>
  </si>
  <si>
    <t>Zazdívka otvorů pl do 4 m2 v příčkách nebo stěnách z cihel keramických P+D tl 300 mm</t>
  </si>
  <si>
    <t>-1968098514</t>
  </si>
  <si>
    <t>"404/405=" 0,72*2,0</t>
  </si>
  <si>
    <t>340239233</t>
  </si>
  <si>
    <t>Zazdívka otvorů pl do 4 m2 v příčkách nebo stěnách z porobet. příčkovek  tl 100 mm</t>
  </si>
  <si>
    <t>-2043371763</t>
  </si>
  <si>
    <t>"405/406=" 0,94*2,05</t>
  </si>
  <si>
    <t>Úpravy povrchů, podlahy a osazování výplní</t>
  </si>
  <si>
    <t>5</t>
  </si>
  <si>
    <t>611142001</t>
  </si>
  <si>
    <t>Potažení vnitřních stropů sklovláknitým pletivem vtlačeným do tenkovrstvé hmoty</t>
  </si>
  <si>
    <t>32124927</t>
  </si>
  <si>
    <t>611181101</t>
  </si>
  <si>
    <t>Minerální stěrka tl.do 3 mm vnitřních rovných stropů</t>
  </si>
  <si>
    <t>-277795222</t>
  </si>
  <si>
    <t>7</t>
  </si>
  <si>
    <t>611321111</t>
  </si>
  <si>
    <t>Vápenocementová omítka hrubá jednovrstvá zatřená vnitřních stropů rovných nanášená ručně</t>
  </si>
  <si>
    <t>-476905395</t>
  </si>
  <si>
    <t>8</t>
  </si>
  <si>
    <t>612142001</t>
  </si>
  <si>
    <t>Potažení vnitřních stěn sklovláknitým pletivem vtlačeným do tenkovrstvé hmoty</t>
  </si>
  <si>
    <t>-1980145358</t>
  </si>
  <si>
    <t>9</t>
  </si>
  <si>
    <t>612181101</t>
  </si>
  <si>
    <t>Minerální stěrka tl.do 3 mm vnitřních stěn</t>
  </si>
  <si>
    <t>2127890343</t>
  </si>
  <si>
    <t>10</t>
  </si>
  <si>
    <t>612321111</t>
  </si>
  <si>
    <t>Vápenocementová omítka hrubá jednovrstvá zatřená vnitřních stěn nanášená ručně</t>
  </si>
  <si>
    <t>1605951476</t>
  </si>
  <si>
    <t>"celkem omítky=" om2B</t>
  </si>
  <si>
    <t>"odpořet otvorů, přípočet ostění</t>
  </si>
  <si>
    <t>"403=" -0,8*2,05*2-2*(0,9*2,05+(1,0+2,05*2)*0,22)</t>
  </si>
  <si>
    <t>"404=" -0,8*2,05</t>
  </si>
  <si>
    <t>"405=" 2*(-0,6*0,78+(0,6+0,78*2)*0,17)</t>
  </si>
  <si>
    <t xml:space="preserve">   -0,9*2,05-0,9*1,75</t>
  </si>
  <si>
    <t>"406=" -(0,9*2,05+1,25*2,05)-2,24*1,63+(2,24+1,63*2)*0,17</t>
  </si>
  <si>
    <t>"407=" -1,25*2,05-2,24*1,63+(2,24+1,63*2)*0,17</t>
  </si>
  <si>
    <t>Mezisoučet</t>
  </si>
  <si>
    <t>"odpočet ker. obkladů=" -ko</t>
  </si>
  <si>
    <t>Součet</t>
  </si>
  <si>
    <t>11</t>
  </si>
  <si>
    <t>612325223</t>
  </si>
  <si>
    <t>Vápenocementová štuková omítka malých ploch do 1,0 m2 na stěnách</t>
  </si>
  <si>
    <t>kus</t>
  </si>
  <si>
    <t>1822545099</t>
  </si>
  <si>
    <t>"401- zazdívka otvoru okna=" 1</t>
  </si>
  <si>
    <t>12</t>
  </si>
  <si>
    <t>619991011</t>
  </si>
  <si>
    <t>Obalení konstrukcí a prvků fólií přilepenou lepící páskou</t>
  </si>
  <si>
    <t>-1596249935</t>
  </si>
  <si>
    <t>"okna=" 0,6*0,78*2+2,24*1,63*2</t>
  </si>
  <si>
    <t>632441111</t>
  </si>
  <si>
    <t>Potěr anhydritový samonivelační tl do 20 mm ze suchých směsí</t>
  </si>
  <si>
    <t>-264034303</t>
  </si>
  <si>
    <t>"plovoucí podlahy + ker. dlažba=" plov+kd</t>
  </si>
  <si>
    <t>14</t>
  </si>
  <si>
    <t>632450123</t>
  </si>
  <si>
    <t>Vyrovnávací cementový potěr tl do 40 mm ze suchých směsí provedený v pásu</t>
  </si>
  <si>
    <t>-1880370062</t>
  </si>
  <si>
    <t>"vyrovnání parapetů oken=" (0,6*2+2,24*2)*0,38</t>
  </si>
  <si>
    <t>642944121</t>
  </si>
  <si>
    <t>Osazování ocelových zárubní dodatečné pl do 2,5 m2</t>
  </si>
  <si>
    <t>-647728</t>
  </si>
  <si>
    <t>"700/1970 - dveře D2=" 1</t>
  </si>
  <si>
    <t>"800/1970 - dveře d3=" 1</t>
  </si>
  <si>
    <t>"800/1970 - dveře D4=" 1</t>
  </si>
  <si>
    <t>16</t>
  </si>
  <si>
    <t>M</t>
  </si>
  <si>
    <t>553311020</t>
  </si>
  <si>
    <t>zárubeň ocelová pro běžné zdění H 95 700 L/P</t>
  </si>
  <si>
    <t>-462762459</t>
  </si>
  <si>
    <t>17</t>
  </si>
  <si>
    <t>553311040</t>
  </si>
  <si>
    <t>zárubeň ocelová pro běžné zdění H 95 800 L/P</t>
  </si>
  <si>
    <t>2066368382</t>
  </si>
  <si>
    <t>d3+d4</t>
  </si>
  <si>
    <t>Ostatní konstrukce a práce, bourání</t>
  </si>
  <si>
    <t>18</t>
  </si>
  <si>
    <t>949101111</t>
  </si>
  <si>
    <t>Lešení pomocné pro objekty pozemních staveb s lešeňovou podlahou v do 1,9 m zatížení do 150 kg/m2</t>
  </si>
  <si>
    <t>-14531123</t>
  </si>
  <si>
    <t>19</t>
  </si>
  <si>
    <t>949101112</t>
  </si>
  <si>
    <t>Lešení pomocné pro objekty pozemních staveb s lešeňovou podlahou v do 3,5 m zatížení do 150 kg/m2</t>
  </si>
  <si>
    <t>-1305560894</t>
  </si>
  <si>
    <t>"401=" 2,16*0,8</t>
  </si>
  <si>
    <t>20</t>
  </si>
  <si>
    <t>952901111</t>
  </si>
  <si>
    <t>Vyčištění budov bytové a občanské výstavby při výšce podlaží do 4 m</t>
  </si>
  <si>
    <t>-865950461</t>
  </si>
  <si>
    <t>10,77*(0,35+4,19+0,32)</t>
  </si>
  <si>
    <t>(2,3+0,32+2,66+0,35)*(2,54+0,35+0,38)</t>
  </si>
  <si>
    <t>952901411</t>
  </si>
  <si>
    <t>Vyčištění ostatních objektů (kanálů, zásobníků, kůlen) při jakékoliv výšce podlaží</t>
  </si>
  <si>
    <t>-1320130978</t>
  </si>
  <si>
    <t>"průběžný úklid schodiště 1-4.np</t>
  </si>
  <si>
    <t>4*(2,62+015+0,8)*(0,06+1,0+2,16)</t>
  </si>
  <si>
    <t>22</t>
  </si>
  <si>
    <t>952905311</t>
  </si>
  <si>
    <t>Vysoušení objektů po zatopení při výšce hladiny vody do 60 cm</t>
  </si>
  <si>
    <t>1018363699</t>
  </si>
  <si>
    <t>"srovnatelná položka pro vysoušení zdiva po dobu 7 dnů</t>
  </si>
  <si>
    <t>"z výměry 30% (pronájem 1 ks vysoušeče + obsluha)</t>
  </si>
  <si>
    <t>("103-107 sú=" 3,0+2,5+7,5+23,5+18,5)*0,30</t>
  </si>
  <si>
    <t>23</t>
  </si>
  <si>
    <t>953992311</t>
  </si>
  <si>
    <t>Dodání a osazení hmoždinek profilu 6 až 8 mm v ŽB stropech</t>
  </si>
  <si>
    <t>CS ÚRS 2019 01</t>
  </si>
  <si>
    <t>-262632625</t>
  </si>
  <si>
    <t>"osazení požárního hlásiče - podhled</t>
  </si>
  <si>
    <t>"stropu m.č. 4.03=" 2</t>
  </si>
  <si>
    <t>24</t>
  </si>
  <si>
    <t>962031132</t>
  </si>
  <si>
    <t>Bourání příček z cihel pálených na MVC tl do 100 mm</t>
  </si>
  <si>
    <t>1604409505</t>
  </si>
  <si>
    <t xml:space="preserve">"403-404 =" 1,25*2,50 </t>
  </si>
  <si>
    <t>"405=" (2,66-0,99)*2,5-0,65*1,99</t>
  </si>
  <si>
    <t>"406/407=" 4,19*2,50-0,84*1,97</t>
  </si>
  <si>
    <t>25</t>
  </si>
  <si>
    <t>965042141</t>
  </si>
  <si>
    <t>Bourání podkladů pod dlažby nebo mazanin betonových nebo z litého asfaltu tl do 100 mm pl přes 4 m2</t>
  </si>
  <si>
    <t>m3</t>
  </si>
  <si>
    <t>-2094151419</t>
  </si>
  <si>
    <t>"bude účtováno dle skutečnosti, nebyly proedenay sondy</t>
  </si>
  <si>
    <t>"podklad pod podlahami, průměrná tl. 30 mm</t>
  </si>
  <si>
    <t>(vlys+pvcB)*0,03</t>
  </si>
  <si>
    <t>26</t>
  </si>
  <si>
    <t>967031132</t>
  </si>
  <si>
    <t>Přisekání rovných ostění v cihelném zdivu na MV nebo MVC</t>
  </si>
  <si>
    <t>455489539</t>
  </si>
  <si>
    <t>"d2=" (1,97-1,87)*2*0,10</t>
  </si>
  <si>
    <t>"d5=" 2,05*0,10*2</t>
  </si>
  <si>
    <t>"d3=" 2,05*0,3*2</t>
  </si>
  <si>
    <t>27</t>
  </si>
  <si>
    <t>968062374</t>
  </si>
  <si>
    <t>Vybourání dřevěných rámů oken zdvojených včetně křídel pl do 1 m2</t>
  </si>
  <si>
    <t>-587142313</t>
  </si>
  <si>
    <t>"405=" 0,6*0,78*2</t>
  </si>
  <si>
    <t>28</t>
  </si>
  <si>
    <t>968062375</t>
  </si>
  <si>
    <t>Vybourání dřevěných rámů oken zdvojených včetně křídel pl do 2 m2</t>
  </si>
  <si>
    <t>-649580613</t>
  </si>
  <si>
    <t>"406, 407=" 2*(1,07*1,63)</t>
  </si>
  <si>
    <t>29</t>
  </si>
  <si>
    <t>968062376</t>
  </si>
  <si>
    <t>Vybourání dřevěných rámů oken zdvojených včetně křídel pl do 4 m2</t>
  </si>
  <si>
    <t>1712044100</t>
  </si>
  <si>
    <t>"408=" 2,24*1,63</t>
  </si>
  <si>
    <t>30</t>
  </si>
  <si>
    <t>968062455</t>
  </si>
  <si>
    <t>Vybourání dřevěných dveřních zárubní pl do 2 m2</t>
  </si>
  <si>
    <t>1488000072</t>
  </si>
  <si>
    <t>"401-405=" 0,65*1,78+0,65*1,99+0,62*1,93</t>
  </si>
  <si>
    <t>"402=" 0,84*2,0+0,9*1,7</t>
  </si>
  <si>
    <t>"406-408=" (0,84*3)*1,97</t>
  </si>
  <si>
    <t>31</t>
  </si>
  <si>
    <t>968062991</t>
  </si>
  <si>
    <t>Vybourání vnitřních deštění výkladů, ostění a obkladů stěn</t>
  </si>
  <si>
    <t>203371951</t>
  </si>
  <si>
    <t>"deštění oken</t>
  </si>
  <si>
    <t>2*((0,6+0,78)*2*0,15)</t>
  </si>
  <si>
    <t>2*((1,07+1,63)*2*0,15)</t>
  </si>
  <si>
    <t>(2,24+1,63)*2*0,15</t>
  </si>
  <si>
    <t>"obložkové zárubně</t>
  </si>
  <si>
    <t>2*(0,65+0,12*2+1,87*2)*0,12+(0,65+1,87*2)*0,15</t>
  </si>
  <si>
    <t>2*(0,65+0,12*2+1,99*2)*0,12+(0,65+1,99*2)*0,15</t>
  </si>
  <si>
    <t>2*(0,63+0,12*2+1,93*2)*0,12+(0,62+1,93*2)*0,15</t>
  </si>
  <si>
    <t>2*(0,84+0,12*2+2,0*2)*0,12+(0,84+2,0*2)*0,15</t>
  </si>
  <si>
    <t>2*(0,9+0,12*2+1,70*2)*0,12+(0,99+1,9*2)*0,15</t>
  </si>
  <si>
    <t>3*(2*(0,84+0,12*2+1,97*2)*0,12+(0,84+1,97*2)*0,15)</t>
  </si>
  <si>
    <t>32</t>
  </si>
  <si>
    <t>971033251</t>
  </si>
  <si>
    <t>Vybourání otvorů ve zdivu cihelném pl do 0,0225 m2 na MVC nebo MV tl do 450 mm</t>
  </si>
  <si>
    <t>1865109238</t>
  </si>
  <si>
    <t>"404 pro ventilátor=" 1</t>
  </si>
  <si>
    <t>33</t>
  </si>
  <si>
    <t>971033331</t>
  </si>
  <si>
    <t>Vybourání otvorů ve zdivu cihelném pl do 0,09 m2 na MVC nebo MV tl do 150 mm</t>
  </si>
  <si>
    <t>-725814621</t>
  </si>
  <si>
    <t>"zvětšení otvorů dveří pro nové zárubně=" d2</t>
  </si>
  <si>
    <t>34</t>
  </si>
  <si>
    <t>971033531</t>
  </si>
  <si>
    <t>Vybourání otvorů ve zdivu cihelném pl do 1 m2 na MVC nebo MV tl do 150 mm</t>
  </si>
  <si>
    <t>-606715157</t>
  </si>
  <si>
    <t>"zvětšení otvoru pro D5=" 1,30*2,05-0,90*2,0</t>
  </si>
  <si>
    <t>35</t>
  </si>
  <si>
    <t>971033641</t>
  </si>
  <si>
    <t>Vybourání otvorů ve zdivu cihelném pl do 4 m2 na MVC nebo MV tl do 300 mm</t>
  </si>
  <si>
    <t>-1269942242</t>
  </si>
  <si>
    <t>"pro dveře D3=" 0,9*2,05*0,30</t>
  </si>
  <si>
    <t>36</t>
  </si>
  <si>
    <t>978011191</t>
  </si>
  <si>
    <t>Otlučení vnitřní vápenné nebo vápenocementové omítky stropů v rozsahu do 100 %</t>
  </si>
  <si>
    <t>-1931119364</t>
  </si>
  <si>
    <t>"404-107 sú=" 2,5+4,05+23,5+18,5</t>
  </si>
  <si>
    <t>37</t>
  </si>
  <si>
    <t>978013191</t>
  </si>
  <si>
    <t>Otlučení vnitřní vápenné nebo vápenocementové omítky stěn stěn v rozsahu do 100 %</t>
  </si>
  <si>
    <t>1286783085</t>
  </si>
  <si>
    <t>"stavební úpravy</t>
  </si>
  <si>
    <t>"403=" ((0,1+1,25+0,32-0,22)*2+1,13)*2,50</t>
  </si>
  <si>
    <t>"404=" (1,15+0,35+1,61+1,15)*2,50</t>
  </si>
  <si>
    <t>"405=" (1,13+1,61+2,66+1,61+1,0+0,1+1,61)*2,5</t>
  </si>
  <si>
    <t xml:space="preserve">   (1,13+2,66)*2,50</t>
  </si>
  <si>
    <t>"406=" (5,6+4,19)*2*2,50</t>
  </si>
  <si>
    <t>"407=" (4,4+4,19)*2*2,50</t>
  </si>
  <si>
    <t>"odpočet bouraných ker. obkladů=" -koB</t>
  </si>
  <si>
    <t>38</t>
  </si>
  <si>
    <t>978021191</t>
  </si>
  <si>
    <t>Otlučení cementových omítek vnitřních stěn o rozsahu do 100 %</t>
  </si>
  <si>
    <t>-1426313712</t>
  </si>
  <si>
    <t>"pod vybouranými  ker. obklady=" koB</t>
  </si>
  <si>
    <t>997</t>
  </si>
  <si>
    <t>Přesun sutě</t>
  </si>
  <si>
    <t>39</t>
  </si>
  <si>
    <t>997013213</t>
  </si>
  <si>
    <t>Vnitrostaveništní doprava suti a vybouraných hmot pro budovy v do 12 m ručně</t>
  </si>
  <si>
    <t>1850148224</t>
  </si>
  <si>
    <t>40</t>
  </si>
  <si>
    <t>997013501</t>
  </si>
  <si>
    <t>Odvoz suti a vybouraných hmot na skládku nebo meziskládku do 1 km se složením</t>
  </si>
  <si>
    <t>717466040</t>
  </si>
  <si>
    <t>41</t>
  </si>
  <si>
    <t>997013509</t>
  </si>
  <si>
    <t>Příplatek k odvozu suti a vybouraných hmot na skládku ZKD 1 km přes 1 km</t>
  </si>
  <si>
    <t>-1323714290</t>
  </si>
  <si>
    <t>20,286*5 'Přepočtené koeficientem množství</t>
  </si>
  <si>
    <t>42</t>
  </si>
  <si>
    <t>997013831.2</t>
  </si>
  <si>
    <t>Poplatek za uložení stavebního směsného odpadu na skládce (skládkovné)</t>
  </si>
  <si>
    <t>882622065</t>
  </si>
  <si>
    <t>43</t>
  </si>
  <si>
    <t>997221611</t>
  </si>
  <si>
    <t>Nakládání suti na dopravní prostředky pro vodorovnou dopravu</t>
  </si>
  <si>
    <t>-1683130320</t>
  </si>
  <si>
    <t>998</t>
  </si>
  <si>
    <t>Přesun hmot</t>
  </si>
  <si>
    <t>44</t>
  </si>
  <si>
    <t>998018002</t>
  </si>
  <si>
    <t>Přesun hmot ruční pro budovy v do 12 m</t>
  </si>
  <si>
    <t>731627280</t>
  </si>
  <si>
    <t>PSV</t>
  </si>
  <si>
    <t>Práce a dodávky PSV</t>
  </si>
  <si>
    <t>711</t>
  </si>
  <si>
    <t>Izolace proti vodě, vlhkosti a plynům</t>
  </si>
  <si>
    <t>45</t>
  </si>
  <si>
    <t>711113111</t>
  </si>
  <si>
    <t>Izolace proti zemní vlhkosti na vodorovné ploše za studena emulzí  DS</t>
  </si>
  <si>
    <t>-305657995</t>
  </si>
  <si>
    <t>"pod ker. dlažbou=" kd</t>
  </si>
  <si>
    <t>46</t>
  </si>
  <si>
    <t>711113121</t>
  </si>
  <si>
    <t>Izolace proti zemní vlhkosti na svislé ploše za studena emulzí  DS</t>
  </si>
  <si>
    <t>-1057880210</t>
  </si>
  <si>
    <t>"na zdivo do výšky 100 mm</t>
  </si>
  <si>
    <t>"404=" (0,35+1,61+1,15*2-0,8)*0,10</t>
  </si>
  <si>
    <t>"405=" ((2,84*2-0,6+1,0*2+2,66*2+0,15*2)*0,10</t>
  </si>
  <si>
    <t xml:space="preserve">   -(0,42+1,61)*0,10</t>
  </si>
  <si>
    <t>"na zdivo do výšky 2000 mm</t>
  </si>
  <si>
    <t>"405=" (0,75*2+1,61)*2,0</t>
  </si>
  <si>
    <t>47</t>
  </si>
  <si>
    <t>998711102</t>
  </si>
  <si>
    <t>Přesun hmot tonážní pro izolace proti vodě, vlhkosti a plynům v objektech výšky do 12 m</t>
  </si>
  <si>
    <t>2110820</t>
  </si>
  <si>
    <t>48</t>
  </si>
  <si>
    <t>998711181</t>
  </si>
  <si>
    <t>Příplatek k přesunu hmot tonážní 711 prováděný bez použití mechanizace</t>
  </si>
  <si>
    <t>-151298245</t>
  </si>
  <si>
    <t>762</t>
  </si>
  <si>
    <t>Konstrukce tesařské</t>
  </si>
  <si>
    <t>49</t>
  </si>
  <si>
    <t>762083111</t>
  </si>
  <si>
    <t>Impregnace řeziva proti dřevokaznému hmyzu a houbám máčením třída ohrožení 1 a 2</t>
  </si>
  <si>
    <t>263040137</t>
  </si>
  <si>
    <t>50</t>
  </si>
  <si>
    <t>762085103</t>
  </si>
  <si>
    <t>Montáž kotevních želez, příložek, patek nebo táhel</t>
  </si>
  <si>
    <t>318501993</t>
  </si>
  <si>
    <t xml:space="preserve">"403 - srovnatelná položka pro patky dřevěné k-ce stropu </t>
  </si>
  <si>
    <t>"celkem=" 3*2</t>
  </si>
  <si>
    <t>51</t>
  </si>
  <si>
    <t>553-032-2</t>
  </si>
  <si>
    <t>Patka pro uchycení stropního trámu ke zdi</t>
  </si>
  <si>
    <t>961453689</t>
  </si>
  <si>
    <t>52</t>
  </si>
  <si>
    <t>762822110</t>
  </si>
  <si>
    <t>Montáž stropního trámu z hraněného řeziva průřezové plochy do 144 cm2 s výměnami</t>
  </si>
  <si>
    <t>m</t>
  </si>
  <si>
    <t>-258693431</t>
  </si>
  <si>
    <t>"403 pod SDK=" 1,13*3</t>
  </si>
  <si>
    <t>53</t>
  </si>
  <si>
    <t>605120010</t>
  </si>
  <si>
    <t>řezivo jehličnaté hranol jakost I do 120 cm2</t>
  </si>
  <si>
    <t>347101454</t>
  </si>
  <si>
    <t>h1*0,1*0,1*1,08</t>
  </si>
  <si>
    <t>763</t>
  </si>
  <si>
    <t>Konstrukce suché výstavby</t>
  </si>
  <si>
    <t>54</t>
  </si>
  <si>
    <t>763111427</t>
  </si>
  <si>
    <t>SDK příčka tl 150 mm profil CW+UW 100 desky 2xDF 12,5 TI 80 mm EI 90 Rw 55 dB</t>
  </si>
  <si>
    <t>-327863322</t>
  </si>
  <si>
    <t>"402/403=" (0,8+0,15+1,13)*2,78-0,8*1,97</t>
  </si>
  <si>
    <t>55</t>
  </si>
  <si>
    <t>631509640</t>
  </si>
  <si>
    <t>plsť příčková minerální vlna tl. 80 mm 7500x625 mm</t>
  </si>
  <si>
    <t>1274644866</t>
  </si>
  <si>
    <t>"odpočet z cen. položky=" -sdk1*1,02</t>
  </si>
  <si>
    <t>56</t>
  </si>
  <si>
    <t>631509680</t>
  </si>
  <si>
    <t>plsť příčková minerální vlna tl. 100 mm 6000x625 mm</t>
  </si>
  <si>
    <t>785566745</t>
  </si>
  <si>
    <t>"materiál do cen. položky=" sdk1*1,02</t>
  </si>
  <si>
    <t>57</t>
  </si>
  <si>
    <t>763111742</t>
  </si>
  <si>
    <t>Montáž jedné vrstvy tepelné izolace do SDK příčky</t>
  </si>
  <si>
    <t>476879441</t>
  </si>
  <si>
    <t>58</t>
  </si>
  <si>
    <t>-1618445855</t>
  </si>
  <si>
    <t>sdk2*1,02</t>
  </si>
  <si>
    <t>59</t>
  </si>
  <si>
    <t>763111751</t>
  </si>
  <si>
    <t>Příplatek k SDK příčce za plochu do 6 m2 jednotlivě</t>
  </si>
  <si>
    <t>-983395467</t>
  </si>
  <si>
    <t>60</t>
  </si>
  <si>
    <t>763121451</t>
  </si>
  <si>
    <t>SDK stěna předsazená tl 75 mm profil CW+UW 50 desky 2xDF 12,5 TI 50 mm EI 45</t>
  </si>
  <si>
    <t>921943008</t>
  </si>
  <si>
    <t>"404=" (1,61+0,35)*2,50</t>
  </si>
  <si>
    <t>61</t>
  </si>
  <si>
    <t>763121751</t>
  </si>
  <si>
    <t>Příplatek k SDK stěně předsazené za plochu do 6 m2 jednotlivě</t>
  </si>
  <si>
    <t>1929860720</t>
  </si>
  <si>
    <t>62</t>
  </si>
  <si>
    <t>763131331</t>
  </si>
  <si>
    <t>SDK podhled deska 1xDF 12,5 bez TI dvouvrstvá dřevěná spodní kce</t>
  </si>
  <si>
    <t>-1921512727</t>
  </si>
  <si>
    <t>"403=" 3,0</t>
  </si>
  <si>
    <t>63</t>
  </si>
  <si>
    <t>763181311</t>
  </si>
  <si>
    <t>Montáž jednokřídlové kovové zárubně v do 2,75 m SDK příčka</t>
  </si>
  <si>
    <t>609470835</t>
  </si>
  <si>
    <t>"D1=" 1</t>
  </si>
  <si>
    <t>64</t>
  </si>
  <si>
    <t>553315120</t>
  </si>
  <si>
    <t>zárubeň ocelová pro sádrokarton S 75 800 L/P</t>
  </si>
  <si>
    <t>-1627103771</t>
  </si>
  <si>
    <t>65</t>
  </si>
  <si>
    <t>998763302</t>
  </si>
  <si>
    <t>Přesun hmot tonážní pro sádrokartonové konstrukce v objektech v do 12 m</t>
  </si>
  <si>
    <t>-406246472</t>
  </si>
  <si>
    <t>66</t>
  </si>
  <si>
    <t>998763381</t>
  </si>
  <si>
    <t>Příplatek k přesunu hmot tonážní 763 SDK prováděný bez použití mechanizace</t>
  </si>
  <si>
    <t>420381506</t>
  </si>
  <si>
    <t>764</t>
  </si>
  <si>
    <t>Konstrukce klempířské</t>
  </si>
  <si>
    <t>67</t>
  </si>
  <si>
    <t>764002851</t>
  </si>
  <si>
    <t>Demontáž oplechování parapetů do suti</t>
  </si>
  <si>
    <t>-2004286981</t>
  </si>
  <si>
    <t>par1+par2</t>
  </si>
  <si>
    <t>68</t>
  </si>
  <si>
    <t>764226443</t>
  </si>
  <si>
    <t>Oplechování parapetů rovných celoplošně lepené z Al plechu rš 250 mm</t>
  </si>
  <si>
    <t>-1987530490</t>
  </si>
  <si>
    <t>"o1=" 0,6*2</t>
  </si>
  <si>
    <t>69</t>
  </si>
  <si>
    <t>764226445</t>
  </si>
  <si>
    <t>Oplechování parapetů rovných celoplošně lepené z Al plechu rš 400 mm</t>
  </si>
  <si>
    <t>-2059415247</t>
  </si>
  <si>
    <t>"O2="  4*(1,12*1,63)+0,15*4</t>
  </si>
  <si>
    <t>70</t>
  </si>
  <si>
    <t>764226465</t>
  </si>
  <si>
    <t>Příplatek za zvýšenou pracnost oplechování rohů parapetů rovných z Al plechu rš do 400 mm</t>
  </si>
  <si>
    <t>1021777866</t>
  </si>
  <si>
    <t>"O2, O4=" 4*2</t>
  </si>
  <si>
    <t>71</t>
  </si>
  <si>
    <t>998764102</t>
  </si>
  <si>
    <t>Přesun hmot tonážní pro konstrukce klempířské v objektech v do 12 m</t>
  </si>
  <si>
    <t>726905308</t>
  </si>
  <si>
    <t>72</t>
  </si>
  <si>
    <t>998764181</t>
  </si>
  <si>
    <t>Příplatek k přesunu hmot tonážní 764 prováděný bez použití mechanizace</t>
  </si>
  <si>
    <t>-1365541386</t>
  </si>
  <si>
    <t>766</t>
  </si>
  <si>
    <t>Konstrukce truhlářské</t>
  </si>
  <si>
    <t>73</t>
  </si>
  <si>
    <t>766411811</t>
  </si>
  <si>
    <t>Demontáž truhlářského obložení stěn z panelů plochy do 1,5 m2</t>
  </si>
  <si>
    <t>-2105755395</t>
  </si>
  <si>
    <t>"406=" 2,95*0,8+1,66*1,20</t>
  </si>
  <si>
    <t>"407=" 1,66*0,9</t>
  </si>
  <si>
    <t>"405-obložení stěny=" 1,0*2,52</t>
  </si>
  <si>
    <t>"408 -polyst=" (4,4+0,5)*0,50</t>
  </si>
  <si>
    <t>"405 - obloření vany=" 1,5*0,6</t>
  </si>
  <si>
    <t>74</t>
  </si>
  <si>
    <t>766411822</t>
  </si>
  <si>
    <t>Demontáž truhlářského obložení stěn podkladových roštů</t>
  </si>
  <si>
    <t>-1850488919</t>
  </si>
  <si>
    <t>75</t>
  </si>
  <si>
    <t>766621412</t>
  </si>
  <si>
    <t>Montáž dřevěných oken plochy přes 1 m2 otočných výšky do 2,5 m s rámem do zdiva</t>
  </si>
  <si>
    <t>-2088961453</t>
  </si>
  <si>
    <t>"O2 1120/1630 mm=" 4*(1,12*1,63)</t>
  </si>
  <si>
    <t>76</t>
  </si>
  <si>
    <t>6113-032-2</t>
  </si>
  <si>
    <t>O2 okno dřevěné 4kř O+OS+O+OS 112 x 163 cm, barva bílá</t>
  </si>
  <si>
    <t>-274285508</t>
  </si>
  <si>
    <t>"O2=" 4</t>
  </si>
  <si>
    <t>77</t>
  </si>
  <si>
    <t>766621642</t>
  </si>
  <si>
    <t>Montáž dřevěných oken plochy do 1 m2 otočných do zdiva</t>
  </si>
  <si>
    <t>-2083851224</t>
  </si>
  <si>
    <t>"o1 600/780 mm=" 2</t>
  </si>
  <si>
    <t>78</t>
  </si>
  <si>
    <t>6113-032-1</t>
  </si>
  <si>
    <t>O1 okno dřevěné jednokřídlové otvíravé a sklápěcí  60 x 78 cm, barva bílá</t>
  </si>
  <si>
    <t>-1626813904</t>
  </si>
  <si>
    <t>"O1=" 2</t>
  </si>
  <si>
    <t>79</t>
  </si>
  <si>
    <t>766660001</t>
  </si>
  <si>
    <t>Montáž dveřních křídel otvíravých 1křídlových š do 0,8 m do ocelové zárubně</t>
  </si>
  <si>
    <t>877395042</t>
  </si>
  <si>
    <t>d2+d3+d4</t>
  </si>
  <si>
    <t>80</t>
  </si>
  <si>
    <t>611601580</t>
  </si>
  <si>
    <t>dveře dřevěné vnitřní hladké plné 1křídlové standardní provedení 70x197cm</t>
  </si>
  <si>
    <t>431102691</t>
  </si>
  <si>
    <t>81</t>
  </si>
  <si>
    <t>611601880</t>
  </si>
  <si>
    <t>dveře dřevěné vnitřní hladké plné 1křídlové standardní provedení 80x197cm</t>
  </si>
  <si>
    <t>-1458049636</t>
  </si>
  <si>
    <t>82</t>
  </si>
  <si>
    <t>611611030</t>
  </si>
  <si>
    <t>dveře zasklené do obal.lišt celosklo 1kř. standardní provedení 80x197 cm</t>
  </si>
  <si>
    <t>-1114322638</t>
  </si>
  <si>
    <t>83</t>
  </si>
  <si>
    <t>549146240</t>
  </si>
  <si>
    <t>klika včetně štítu a montážního materiálu  HR BB 72 F4</t>
  </si>
  <si>
    <t>-1528476479</t>
  </si>
  <si>
    <t>84</t>
  </si>
  <si>
    <t>766660021</t>
  </si>
  <si>
    <t>Montáž dveřních křídel otvíravých 1křídlových š do 0,8 m požárních do ocelové zárubně</t>
  </si>
  <si>
    <t>1952775831</t>
  </si>
  <si>
    <t>85</t>
  </si>
  <si>
    <t>611656020</t>
  </si>
  <si>
    <t>dveře vnitřní požárně odolné, lakovaná MDF,odolnost EI (EW) 30 D3,1křídlové 80 x 197 cm</t>
  </si>
  <si>
    <t>207056167</t>
  </si>
  <si>
    <t>86</t>
  </si>
  <si>
    <t>766660101</t>
  </si>
  <si>
    <t>Montáž dveřních křídel otvíravých 1křídlových š do 0,8 m do dřevěné rámové zárubně</t>
  </si>
  <si>
    <t>-1570060648</t>
  </si>
  <si>
    <t>d6+d7</t>
  </si>
  <si>
    <t>87</t>
  </si>
  <si>
    <t>6117418</t>
  </si>
  <si>
    <t>Atyp dveře dřevěné vchodové plné palubkové,SM 1křídlové 80x170 cm vč. povrchové úpravy</t>
  </si>
  <si>
    <t>474039593</t>
  </si>
  <si>
    <t>"kopie stávajících=" d7</t>
  </si>
  <si>
    <t>88</t>
  </si>
  <si>
    <t>6113130</t>
  </si>
  <si>
    <t>Atyp dveře dřevěné balkonové jednokřídlové,krycí nátěr O1A 80x170 cm</t>
  </si>
  <si>
    <t>-1439741357</t>
  </si>
  <si>
    <t>89</t>
  </si>
  <si>
    <t>368064907</t>
  </si>
  <si>
    <t>90</t>
  </si>
  <si>
    <t>549641100</t>
  </si>
  <si>
    <t>vložka zámková cylindrická oboustranná FAB 2015</t>
  </si>
  <si>
    <t>1061133941</t>
  </si>
  <si>
    <t>91</t>
  </si>
  <si>
    <t>766660351</t>
  </si>
  <si>
    <t>Montáž posuvných dveří jednokřídlových průchozí šířky do 800 mm do pojezdu na stěnu</t>
  </si>
  <si>
    <t>1446533226</t>
  </si>
  <si>
    <t>d5*2</t>
  </si>
  <si>
    <t>92</t>
  </si>
  <si>
    <t>611611010</t>
  </si>
  <si>
    <t>dveře zasklené do obal.lišt celosklo 1kř. standardní provedení 60x197 cm</t>
  </si>
  <si>
    <t>-1404416532</t>
  </si>
  <si>
    <t>93</t>
  </si>
  <si>
    <t>766660722.1</t>
  </si>
  <si>
    <t>Montáž dveřního kování - zámku bezpečnostního</t>
  </si>
  <si>
    <t>1646601674</t>
  </si>
  <si>
    <t>94</t>
  </si>
  <si>
    <t>549641500-1</t>
  </si>
  <si>
    <t>Bezpečnostní vložka FAB / 2024/ 200RSD 30+40, 3 klíče</t>
  </si>
  <si>
    <t>419515062</t>
  </si>
  <si>
    <t>95</t>
  </si>
  <si>
    <t>549141100</t>
  </si>
  <si>
    <t>kování bezpečnostní  R1,knoflík-klika R1 Cr</t>
  </si>
  <si>
    <t>-324388285</t>
  </si>
  <si>
    <t>96</t>
  </si>
  <si>
    <t>766660741</t>
  </si>
  <si>
    <t>Montáž dveřního kování - držadla kyvných dveří</t>
  </si>
  <si>
    <t>-1327493988</t>
  </si>
  <si>
    <t>"srovnatelná cena pro dveře posuvné=" d5*2</t>
  </si>
  <si>
    <t>97</t>
  </si>
  <si>
    <t>553-032-1</t>
  </si>
  <si>
    <t xml:space="preserve">Kování pro posuvné dveře - mušle </t>
  </si>
  <si>
    <t>pár</t>
  </si>
  <si>
    <t>-438419849</t>
  </si>
  <si>
    <t>98</t>
  </si>
  <si>
    <t>766662811</t>
  </si>
  <si>
    <t>Demontáž truhlářských prahů dveří jednokřídlových</t>
  </si>
  <si>
    <t>1148511677</t>
  </si>
  <si>
    <t>"406-408=" 3+2+3</t>
  </si>
  <si>
    <t>99</t>
  </si>
  <si>
    <t>766664954</t>
  </si>
  <si>
    <t>Oprava dveřních křídel výměna kukátka</t>
  </si>
  <si>
    <t>1879926410</t>
  </si>
  <si>
    <t>100</t>
  </si>
  <si>
    <t>549155520</t>
  </si>
  <si>
    <t>kukátko-průhledítko panoramatické chrom/mosaz se jmenovkou</t>
  </si>
  <si>
    <t>-1520240512</t>
  </si>
  <si>
    <t>101</t>
  </si>
  <si>
    <t>766681114</t>
  </si>
  <si>
    <t>Montáž zárubní rámových pro dveře jednokřídlové šířky do 900 mm</t>
  </si>
  <si>
    <t>909133631</t>
  </si>
  <si>
    <t>"800/1700 mm - dveře D6=" 1</t>
  </si>
  <si>
    <t>"800/1700 mm - dveře D7=" 1</t>
  </si>
  <si>
    <t>102</t>
  </si>
  <si>
    <t>611001001</t>
  </si>
  <si>
    <t>Dřevěné zárubně (SM, BO) hloubka rámu do 10 cm pro dveře 600-900 mm s povrch. úpravou</t>
  </si>
  <si>
    <t>-1707778327</t>
  </si>
  <si>
    <t>103</t>
  </si>
  <si>
    <t>766682121</t>
  </si>
  <si>
    <t>Montáž zárubní obložkových pro dveře dvoukřídlové tl stěny do 170 mm</t>
  </si>
  <si>
    <t>-485739994</t>
  </si>
  <si>
    <t>"1200/1970 - dveře D5=" 1</t>
  </si>
  <si>
    <t>104</t>
  </si>
  <si>
    <t>611822740</t>
  </si>
  <si>
    <t>zárubeň obložková pro dveře 2křídlové 125,145x197 cm, tl. 6 - 17 cm,dub,buk</t>
  </si>
  <si>
    <t>-2105321467</t>
  </si>
  <si>
    <t>105</t>
  </si>
  <si>
    <t>766694111</t>
  </si>
  <si>
    <t>Montáž parapetních desek dřevěných nebo plastových šířky do 30 cm délky do 1,0 m</t>
  </si>
  <si>
    <t>-1774457644</t>
  </si>
  <si>
    <t>106</t>
  </si>
  <si>
    <t>766694113</t>
  </si>
  <si>
    <t>Montáž parapetních desek dřevěných nebo plastových šířky do 30 cm délky do 2,6 m</t>
  </si>
  <si>
    <t>-762235574</t>
  </si>
  <si>
    <t>"O2=" 2</t>
  </si>
  <si>
    <t>107</t>
  </si>
  <si>
    <t>6079-032-1</t>
  </si>
  <si>
    <t>deska parapetní dřevěná s povrchovou úpravou šířky 200 mm</t>
  </si>
  <si>
    <t>-1321721861</t>
  </si>
  <si>
    <t>"O1 + O2=" 0,7*2+2,3*2</t>
  </si>
  <si>
    <t>108</t>
  </si>
  <si>
    <t>766695212</t>
  </si>
  <si>
    <t>Montáž truhlářských prahů dveří 1křídlových šířky do 10 cm</t>
  </si>
  <si>
    <t>-777411019</t>
  </si>
  <si>
    <t>109</t>
  </si>
  <si>
    <t>6118715-1</t>
  </si>
  <si>
    <t>prah dveřní dřevěný dubový tl 2 cm dl.82 cm š 10 cm s povrchvou úpravou</t>
  </si>
  <si>
    <t>924391639</t>
  </si>
  <si>
    <t>110</t>
  </si>
  <si>
    <t>76681-01</t>
  </si>
  <si>
    <t>Dodávka a montáž kuchyňské linky dl.  4190 mm, vč.pracovní desky, lišty</t>
  </si>
  <si>
    <t>sbr.</t>
  </si>
  <si>
    <t>-1179229296</t>
  </si>
  <si>
    <t>"v ceně spodní a horní skřínky, skřínka nad sporákem=" 1</t>
  </si>
  <si>
    <t>111</t>
  </si>
  <si>
    <t>766812830</t>
  </si>
  <si>
    <t>Demontáž kuchyňských linek dřevěných nebo kovových délky do 1,8 m</t>
  </si>
  <si>
    <t>-280544112</t>
  </si>
  <si>
    <t>"406=" 1</t>
  </si>
  <si>
    <t>112</t>
  </si>
  <si>
    <t>766825811</t>
  </si>
  <si>
    <t>Demontáž truhlářských vestavěných skříní jednokřídlových</t>
  </si>
  <si>
    <t>-1688778689</t>
  </si>
  <si>
    <t xml:space="preserve">"403, 404=" "srovnatelná položka pro demontáž polic a rámu </t>
  </si>
  <si>
    <t>1+1</t>
  </si>
  <si>
    <t>113</t>
  </si>
  <si>
    <t>998766102</t>
  </si>
  <si>
    <t>Přesun hmot tonážní pro konstrukce truhlářské v objektech v do 12 m</t>
  </si>
  <si>
    <t>-631145813</t>
  </si>
  <si>
    <t>114</t>
  </si>
  <si>
    <t>998766181</t>
  </si>
  <si>
    <t>Příplatek k přesunu hmot tonážní 766 prováděný bez použití mechanizace</t>
  </si>
  <si>
    <t>1734502944</t>
  </si>
  <si>
    <t>771</t>
  </si>
  <si>
    <t>Podlahy z dlaždic</t>
  </si>
  <si>
    <t>115</t>
  </si>
  <si>
    <t>771474112</t>
  </si>
  <si>
    <t>Montáž soklíků z dlaždic keramických rovných flexibilní lepidlo v do 90 mm</t>
  </si>
  <si>
    <t>-644560594</t>
  </si>
  <si>
    <t>"402=" 0,15+1,13-0,9</t>
  </si>
  <si>
    <t>"403=" (0,8+0,2+1,15+0,2+1,13+0,32)*2-0,9*3-0,8</t>
  </si>
  <si>
    <t>"405=" 1,13*2+2,66+0,15*2+1,0+0,1</t>
  </si>
  <si>
    <t>116</t>
  </si>
  <si>
    <t>597613120</t>
  </si>
  <si>
    <t>sokl  - podlahy  (barevné) 30 x 8 x 0,8 cm I. j. (cen.skup. 24)</t>
  </si>
  <si>
    <t>-711844317</t>
  </si>
  <si>
    <t>so1*1,10</t>
  </si>
  <si>
    <t>117</t>
  </si>
  <si>
    <t>771551810</t>
  </si>
  <si>
    <t>Demontáž podlah z dlaždic teracových kladených do malty</t>
  </si>
  <si>
    <t>-843130268</t>
  </si>
  <si>
    <t>118</t>
  </si>
  <si>
    <t>771554113</t>
  </si>
  <si>
    <t>Montáž podlah z dlaždic teracových lepených flexibilním lepidlem do 12 ks/m2</t>
  </si>
  <si>
    <t>1207329981</t>
  </si>
  <si>
    <t>"403 - 405="  3,0+2,50+7,5</t>
  </si>
  <si>
    <t>"</t>
  </si>
  <si>
    <t>119</t>
  </si>
  <si>
    <t>597611180</t>
  </si>
  <si>
    <t>dlaždice keramické  - koupelny  (barevné) 33,8x33,8 x 0,8 cm I. j.</t>
  </si>
  <si>
    <t>-1150435938</t>
  </si>
  <si>
    <t>kd*1,10</t>
  </si>
  <si>
    <t>120</t>
  </si>
  <si>
    <t>771559191</t>
  </si>
  <si>
    <t>Příplatek k montáži podlah z dlaždic teracových za plochu do 5 m2</t>
  </si>
  <si>
    <t>-528741827</t>
  </si>
  <si>
    <t>"403, 404=" 3,0+2,5</t>
  </si>
  <si>
    <t>121</t>
  </si>
  <si>
    <t>771559192</t>
  </si>
  <si>
    <t>Příplatek k montáži podlah z dlaždic teracových za omezený prostor</t>
  </si>
  <si>
    <t>1204604533</t>
  </si>
  <si>
    <t>122</t>
  </si>
  <si>
    <t>771591111</t>
  </si>
  <si>
    <t>Podlahy penetrace podkladu</t>
  </si>
  <si>
    <t>1177569071</t>
  </si>
  <si>
    <t>"keramická dlažba=" kd+so1*0,08</t>
  </si>
  <si>
    <t>"hloubková penettrace na stáv. podklad=" kd+plov</t>
  </si>
  <si>
    <t>123</t>
  </si>
  <si>
    <t>771591115</t>
  </si>
  <si>
    <t>Podlahy spárování silikonem</t>
  </si>
  <si>
    <t>1842312297</t>
  </si>
  <si>
    <t>124</t>
  </si>
  <si>
    <t>771591171</t>
  </si>
  <si>
    <t>Montáž profilu ukončujícího pro plynulý přechod (dlažby s kobercem apod.)</t>
  </si>
  <si>
    <t>1888517292</t>
  </si>
  <si>
    <t>"403/406=" 0,8</t>
  </si>
  <si>
    <t>125</t>
  </si>
  <si>
    <t>590541000</t>
  </si>
  <si>
    <t>profil přechodový Schlüter-RENO-AV, hliník, AVT 80 B20, (8 x 20 x 2500mm)</t>
  </si>
  <si>
    <t>-1081042355</t>
  </si>
  <si>
    <t>0,8*1,10</t>
  </si>
  <si>
    <t>126</t>
  </si>
  <si>
    <t>771591185</t>
  </si>
  <si>
    <t>Podlahy řezání keramických dlaždic rovné</t>
  </si>
  <si>
    <t>-1110099280</t>
  </si>
  <si>
    <t>"403=" 1,13/0,33+(0,8+0,2+1,15)/0,33</t>
  </si>
  <si>
    <t>"404=" 1,15/0,33+(0,35+1,16)/0,33</t>
  </si>
  <si>
    <t>"405=" 2,66/0,33+1,0/0,33+2,84/0,33</t>
  </si>
  <si>
    <t>127</t>
  </si>
  <si>
    <t>771990111</t>
  </si>
  <si>
    <t>Vyrovnání podkladu samonivelační stěrkou tl 4 mm pevnosti 15 Mpa</t>
  </si>
  <si>
    <t>2024738459</t>
  </si>
  <si>
    <t>128</t>
  </si>
  <si>
    <t>998771102</t>
  </si>
  <si>
    <t>Přesun hmot tonážní pro podlahy z dlaždic v objektech v do 12 m</t>
  </si>
  <si>
    <t>-1979792476</t>
  </si>
  <si>
    <t>129</t>
  </si>
  <si>
    <t>998771181</t>
  </si>
  <si>
    <t>Příplatek k přesunu hmot tonážní 771 prováděný bez použití mechanizace</t>
  </si>
  <si>
    <t>-1798923757</t>
  </si>
  <si>
    <t>775</t>
  </si>
  <si>
    <t>Podlahy skládané</t>
  </si>
  <si>
    <t>130</t>
  </si>
  <si>
    <t>775413315</t>
  </si>
  <si>
    <t>Montáž soklíku ze dřeva tvrdého nebo měkkého lepeného</t>
  </si>
  <si>
    <t>1008619681</t>
  </si>
  <si>
    <t>"406=" 5,6*2+4,19*2-0,9-1,3</t>
  </si>
  <si>
    <t>"407=" 4,19*2+4,4*2-1,3</t>
  </si>
  <si>
    <t>131</t>
  </si>
  <si>
    <t xml:space="preserve">611-als-02 </t>
  </si>
  <si>
    <t>Podlahová lišta olej   40x20x2500 mm</t>
  </si>
  <si>
    <t>2079893406</t>
  </si>
  <si>
    <t>so2*1,05</t>
  </si>
  <si>
    <t>132</t>
  </si>
  <si>
    <t>775511800</t>
  </si>
  <si>
    <t>Demontáž podlah vlysových lepených s lištami lepenými</t>
  </si>
  <si>
    <t>559630123</t>
  </si>
  <si>
    <t>m407b</t>
  </si>
  <si>
    <t>"407=" 10,7</t>
  </si>
  <si>
    <t>m408b</t>
  </si>
  <si>
    <t>"408=" 18,5</t>
  </si>
  <si>
    <t>133</t>
  </si>
  <si>
    <t>775541151</t>
  </si>
  <si>
    <t>Montáž podlah plovoucích z lamel laminátových</t>
  </si>
  <si>
    <t>-148008742</t>
  </si>
  <si>
    <t>"406,407=" 23,50+18,5+1,2*0,10</t>
  </si>
  <si>
    <t>134</t>
  </si>
  <si>
    <t xml:space="preserve">611-als-01 </t>
  </si>
  <si>
    <t>Laminátová podlaha  8x192x1286 mm</t>
  </si>
  <si>
    <t>431684432</t>
  </si>
  <si>
    <t>plov*1,05</t>
  </si>
  <si>
    <t>135</t>
  </si>
  <si>
    <t>775591191</t>
  </si>
  <si>
    <t>Montáž podložky vyrovnávací a tlumící pro plovoucí podlahy</t>
  </si>
  <si>
    <t>602212277</t>
  </si>
  <si>
    <t>136</t>
  </si>
  <si>
    <t>611553530</t>
  </si>
  <si>
    <t>podložka pro kročejový útlum BENEFLOOR PERFORMANCE PLUS tl. 6 mm</t>
  </si>
  <si>
    <t>-463676960</t>
  </si>
  <si>
    <t>plov*1,02</t>
  </si>
  <si>
    <t>137</t>
  </si>
  <si>
    <t>998775102</t>
  </si>
  <si>
    <t>Přesun hmot tonážní pro podlahy dřevěné v objektech v do 12 m</t>
  </si>
  <si>
    <t>1082468245</t>
  </si>
  <si>
    <t>776</t>
  </si>
  <si>
    <t>Podlahy povlakové</t>
  </si>
  <si>
    <t>138</t>
  </si>
  <si>
    <t>776201811</t>
  </si>
  <si>
    <t>Demontáž lepených povlakových podlah bez podložky ručně</t>
  </si>
  <si>
    <t>2008702888</t>
  </si>
  <si>
    <t>"403=" 1,10</t>
  </si>
  <si>
    <t>"404=" 1,3</t>
  </si>
  <si>
    <t>"405=" 4,3</t>
  </si>
  <si>
    <t>m406b</t>
  </si>
  <si>
    <t>"406=" 12,50</t>
  </si>
  <si>
    <t>139</t>
  </si>
  <si>
    <t>776410811</t>
  </si>
  <si>
    <t>Odstranění soklíků a lišt pryžových nebo plastových</t>
  </si>
  <si>
    <t>-1645534315</t>
  </si>
  <si>
    <t>(Sqrt(m403b)+Sqrt(m404b)+Sqrt(m405b))*4</t>
  </si>
  <si>
    <t>-0,7*4</t>
  </si>
  <si>
    <t>781</t>
  </si>
  <si>
    <t>Dokončovací práce - obklady</t>
  </si>
  <si>
    <t>140</t>
  </si>
  <si>
    <t>781471810</t>
  </si>
  <si>
    <t>Demontáž obkladů z obkladaček keramických kladených do malty</t>
  </si>
  <si>
    <t>221822889</t>
  </si>
  <si>
    <t>"405=" (2,66+0,85)*1,20</t>
  </si>
  <si>
    <t>"406=" (1,97+1,2)*1,3+(0,9+0,9)*1,50</t>
  </si>
  <si>
    <t>141</t>
  </si>
  <si>
    <t>781474113</t>
  </si>
  <si>
    <t>Montáž obkladů vnitřních keramických hladkých do 19 ks/m2 lepených flexibilním lepidlem</t>
  </si>
  <si>
    <t>-620431057</t>
  </si>
  <si>
    <t>"404- na SDK=" (0,35+1,61)*2,0</t>
  </si>
  <si>
    <t>koS</t>
  </si>
  <si>
    <t xml:space="preserve">"na zdivo </t>
  </si>
  <si>
    <t>"404=" (1,15*2-0,8+(0,35+1,61))*2,0</t>
  </si>
  <si>
    <t>"405=" (0,1+1,61+2,66+1,61+1,0)*2,0</t>
  </si>
  <si>
    <t xml:space="preserve">   2*(-0,6*(2,0-1,16)+(2,0-1,16)*0,18)</t>
  </si>
  <si>
    <t>"406=" (0,6+4,19-0,6+0,6)*0,66+0,6*0,99</t>
  </si>
  <si>
    <t>koZ</t>
  </si>
  <si>
    <t>142</t>
  </si>
  <si>
    <t>597610200</t>
  </si>
  <si>
    <t>obkládačky keramické  - koupelny  (bílé i barevné) 25 x 33 x 0,7 cm I. j.</t>
  </si>
  <si>
    <t>870124319</t>
  </si>
  <si>
    <t>ko*1,10</t>
  </si>
  <si>
    <t>143</t>
  </si>
  <si>
    <t>781479192</t>
  </si>
  <si>
    <t>Příplatek k montáži obkladů vnitřních keramických hladkých za omezený prostor</t>
  </si>
  <si>
    <t>570699815</t>
  </si>
  <si>
    <t>"404=" ((1,15*2-0,8+(0,35+1,61)*2))*2,0</t>
  </si>
  <si>
    <t>144</t>
  </si>
  <si>
    <t>781493611</t>
  </si>
  <si>
    <t>Montáž vanových plastových dvířek s rámem lepených</t>
  </si>
  <si>
    <t>-596453312</t>
  </si>
  <si>
    <t>"405 - vanová dvířka=" 1</t>
  </si>
  <si>
    <t>145</t>
  </si>
  <si>
    <t>562457210</t>
  </si>
  <si>
    <t>dvířka vanová DV 300x300 B - bílá</t>
  </si>
  <si>
    <t>387419748</t>
  </si>
  <si>
    <t>146</t>
  </si>
  <si>
    <t>781494111</t>
  </si>
  <si>
    <t>Plastové profily rohové lepené flexibilním lepidlem</t>
  </si>
  <si>
    <t>215503522</t>
  </si>
  <si>
    <t>"104-105=" 2,0*7+(2,0-1,16)*4</t>
  </si>
  <si>
    <t>147</t>
  </si>
  <si>
    <t>781494211</t>
  </si>
  <si>
    <t>Plastové profily vanové lepené flexibilním lepidlem</t>
  </si>
  <si>
    <t>-287254820</t>
  </si>
  <si>
    <t>"405=" 0,75*2+1,61</t>
  </si>
  <si>
    <t>148</t>
  </si>
  <si>
    <t>781494511</t>
  </si>
  <si>
    <t>Plastové profily ukončovací lepené flexibilním lepidlem</t>
  </si>
  <si>
    <t>-1325217283</t>
  </si>
  <si>
    <t>"404- u zárubní =" 2,0*2</t>
  </si>
  <si>
    <t>"404-nad obklady=" (1,15+0,35+1,61)*2-0,8</t>
  </si>
  <si>
    <t>"405-nad obklady=" 0,1+1,61+2,66-0,6*2+1,61+1,0</t>
  </si>
  <si>
    <t>"406 u linky=" 0,6*4</t>
  </si>
  <si>
    <t>149</t>
  </si>
  <si>
    <t>781495111</t>
  </si>
  <si>
    <t>Penetrace podkladu vnitřních obkladů</t>
  </si>
  <si>
    <t>-1092832715</t>
  </si>
  <si>
    <t>150</t>
  </si>
  <si>
    <t>781495115</t>
  </si>
  <si>
    <t>Spárování vnitřních obkladů silikonem</t>
  </si>
  <si>
    <t>-325565947</t>
  </si>
  <si>
    <t>"405 - u oken=" (2,0-1,16)*4</t>
  </si>
  <si>
    <t>151</t>
  </si>
  <si>
    <t>781495141</t>
  </si>
  <si>
    <t>Průnik obkladem kruhový do DN 30 bez izolace</t>
  </si>
  <si>
    <t>1627942118</t>
  </si>
  <si>
    <t>"rohový+pračkový ventil, 3x baterie=" 1+1+3*2</t>
  </si>
  <si>
    <t>152</t>
  </si>
  <si>
    <t>781495142</t>
  </si>
  <si>
    <t>Průnik obkladem kruhový do DN 90 bez izolace</t>
  </si>
  <si>
    <t>2009291486</t>
  </si>
  <si>
    <t>"odpady - umávadlo, odpad od pračky=" 1+1</t>
  </si>
  <si>
    <t>153</t>
  </si>
  <si>
    <t>781495143</t>
  </si>
  <si>
    <t>Průnik obkladem kruhový přes DN 90 bez izolace</t>
  </si>
  <si>
    <t>1873810465</t>
  </si>
  <si>
    <t>"v dlažbě WC=" 1</t>
  </si>
  <si>
    <t>154</t>
  </si>
  <si>
    <t>781495185</t>
  </si>
  <si>
    <t>Řezání rovné keramických obkládaček</t>
  </si>
  <si>
    <t>-1785714394</t>
  </si>
  <si>
    <t>"404=" 2,0/0,33*5+1,15/0,25*2</t>
  </si>
  <si>
    <t>"405=" 2,0/0,33*4+(2,0-1,16)/0,33*4+1,61/0,25*2+2,66/0,25</t>
  </si>
  <si>
    <t>155</t>
  </si>
  <si>
    <t>998781102</t>
  </si>
  <si>
    <t>Přesun hmot tonážní pro obklady keramické v objektech v do 12 m</t>
  </si>
  <si>
    <t>1733302516</t>
  </si>
  <si>
    <t>156</t>
  </si>
  <si>
    <t>998781181</t>
  </si>
  <si>
    <t>Příplatek k přesunu hmot tonážní 781 prováděný bez použití mechanizace</t>
  </si>
  <si>
    <t>1360859120</t>
  </si>
  <si>
    <t>783</t>
  </si>
  <si>
    <t>Dokončovací práce - nátěry</t>
  </si>
  <si>
    <t>157</t>
  </si>
  <si>
    <t>783301311</t>
  </si>
  <si>
    <t>Odmaštění zámečnických konstrukcí vodou ředitelným odmašťovačem</t>
  </si>
  <si>
    <t>-1818259744</t>
  </si>
  <si>
    <t>"ocelové zárubně</t>
  </si>
  <si>
    <t>(1+1+1)*(0,8+1,97*2)*(0,10+0,05*2)</t>
  </si>
  <si>
    <t>(0,7+1,97*2)*(0,10+0,05*2)</t>
  </si>
  <si>
    <t>158</t>
  </si>
  <si>
    <t>783314101</t>
  </si>
  <si>
    <t>Základní jednonásobný syntetický nátěr zámečnických konstrukcí</t>
  </si>
  <si>
    <t>-1824349051</t>
  </si>
  <si>
    <t>159</t>
  </si>
  <si>
    <t>783315101</t>
  </si>
  <si>
    <t>Jednonásobný syntetický standardní mezinátěr zámečnických konstrukcí</t>
  </si>
  <si>
    <t>-1193817343</t>
  </si>
  <si>
    <t>160</t>
  </si>
  <si>
    <t>783317101</t>
  </si>
  <si>
    <t>Krycí jednonásobný syntetický standardní nátěr zámečnických konstrukcí</t>
  </si>
  <si>
    <t>1184108591</t>
  </si>
  <si>
    <t>784</t>
  </si>
  <si>
    <t>Dokončovací práce - malby a tapety</t>
  </si>
  <si>
    <t>161</t>
  </si>
  <si>
    <t>784111001</t>
  </si>
  <si>
    <t>Oprášení (ometení ) podkladu v místnostech výšky do 3,80 m</t>
  </si>
  <si>
    <t>1432908803</t>
  </si>
  <si>
    <t>162</t>
  </si>
  <si>
    <t>784111011</t>
  </si>
  <si>
    <t>Obroušení podkladu omítnutého v místnostech výšky do 3,80 m</t>
  </si>
  <si>
    <t>978735902</t>
  </si>
  <si>
    <t>163</t>
  </si>
  <si>
    <t>784141001</t>
  </si>
  <si>
    <t>Ošetření plísní napadených ploch včetně odstranění plísní v místnostech výšky do 3,80 m</t>
  </si>
  <si>
    <t>-1871106736</t>
  </si>
  <si>
    <t>"stěny=" om2</t>
  </si>
  <si>
    <t>164</t>
  </si>
  <si>
    <t>784181111</t>
  </si>
  <si>
    <t>Základní silikátová jednonásobná penetrace podkladu v místnostech výšky do 3,80m</t>
  </si>
  <si>
    <t>-1328419777</t>
  </si>
  <si>
    <t>"omítky=" om1+om2</t>
  </si>
  <si>
    <t>"sádrokarton=" sdk1*2+sdk2+sdk3</t>
  </si>
  <si>
    <t>"402 - chodba=" (2,62+2,61)*2,78</t>
  </si>
  <si>
    <t>165</t>
  </si>
  <si>
    <t>784211131</t>
  </si>
  <si>
    <t>Dvojnásobné bílé malby ze směsí za mokra minimálně otěruvzdorných v místnostech do 3,80 m</t>
  </si>
  <si>
    <t>-2063597908</t>
  </si>
  <si>
    <t>786</t>
  </si>
  <si>
    <t>Dokončovací práce - čalounické úpravy</t>
  </si>
  <si>
    <t>166</t>
  </si>
  <si>
    <t>786624121</t>
  </si>
  <si>
    <t>Montáž lamelové žaluzie do oken zdvojených kovových otevíravých, sklápěcích a vyklápěcích</t>
  </si>
  <si>
    <t>-158708408</t>
  </si>
  <si>
    <t>"O1+O2, D6=" 0,6*0,78*2+1,12*1,63*4+0,8*1,7</t>
  </si>
  <si>
    <t>167</t>
  </si>
  <si>
    <t>553462000</t>
  </si>
  <si>
    <t>žaluzie horizontální interiérové</t>
  </si>
  <si>
    <t>2017035243</t>
  </si>
  <si>
    <t>168</t>
  </si>
  <si>
    <t>998786102</t>
  </si>
  <si>
    <t>Přesun hmot tonážní pro čalounické úpravy v objektech v do 12 m</t>
  </si>
  <si>
    <t>42726526</t>
  </si>
  <si>
    <t>787</t>
  </si>
  <si>
    <t>Dokončovací práce - zasklívání</t>
  </si>
  <si>
    <t>169</t>
  </si>
  <si>
    <t>787600801</t>
  </si>
  <si>
    <t>Vysklívání oken a dveří plochy do 1 m2 skla plochého</t>
  </si>
  <si>
    <t>801993411</t>
  </si>
  <si>
    <t>"d3,d5, d6 - výměna skel</t>
  </si>
  <si>
    <t>0,6*1,8+0,4*1,8*2+0,6*1,8</t>
  </si>
  <si>
    <t>170</t>
  </si>
  <si>
    <t>787612324</t>
  </si>
  <si>
    <t>Zasklívání oken a dveří pevných s podtmelením na lišty sklem válcovaným tl do 4 mm</t>
  </si>
  <si>
    <t>-2138257944</t>
  </si>
  <si>
    <t>171</t>
  </si>
  <si>
    <t>553316-02</t>
  </si>
  <si>
    <t>Posuvné dveře na stěnu - příplatek za kování, krycí prvky dveře 1250-1850 mm</t>
  </si>
  <si>
    <t>-1194005061</t>
  </si>
  <si>
    <t>172</t>
  </si>
  <si>
    <t>553316-03</t>
  </si>
  <si>
    <t>Posuvné dveře na stěnu - příplatek zy synchronní posuvné kování 2 kř dveří</t>
  </si>
  <si>
    <t>-803483740</t>
  </si>
  <si>
    <t>173</t>
  </si>
  <si>
    <t>634151-01</t>
  </si>
  <si>
    <t>Ornamentní sklo Chinchila tl. 4 mm</t>
  </si>
  <si>
    <t>-2139119604</t>
  </si>
  <si>
    <t>vs*1,10</t>
  </si>
  <si>
    <t>174</t>
  </si>
  <si>
    <t>998787102</t>
  </si>
  <si>
    <t>Přesun hmot tonážní pro zasklívání v objektech v do 12 m</t>
  </si>
  <si>
    <t>1792075254</t>
  </si>
  <si>
    <t>Práce a dodávky M</t>
  </si>
  <si>
    <t>21-M</t>
  </si>
  <si>
    <t>Elektromontáže</t>
  </si>
  <si>
    <t>175</t>
  </si>
  <si>
    <t>210290581</t>
  </si>
  <si>
    <t>Výměna žárovek u svítidel stropních nástěnných pevných, závěsných</t>
  </si>
  <si>
    <t>-1737198939</t>
  </si>
  <si>
    <t>"srovnatelná položka pro osazení</t>
  </si>
  <si>
    <t>"požárního hlásiče podhled stropu m.č. 4.03=" 1</t>
  </si>
  <si>
    <t>176</t>
  </si>
  <si>
    <t>358-01</t>
  </si>
  <si>
    <t>Detektor kouře CS (opticko-teplotní princip) - bateriový,  schválený podle normy EN14604</t>
  </si>
  <si>
    <t>256</t>
  </si>
  <si>
    <t>-675192806</t>
  </si>
  <si>
    <t>"opticko-teplotní detektor kouře schválený podle</t>
  </si>
  <si>
    <t xml:space="preserve">"normy EN14604:2005, který využívá duální detekční </t>
  </si>
  <si>
    <t xml:space="preserve">"techniky pro rychlejší dobu odezvy, širší škálu typů </t>
  </si>
  <si>
    <t>"požáru a méně falešných poplachů.</t>
  </si>
  <si>
    <t>"Disponují zapouzdřenou baterií s 10letou životností</t>
  </si>
  <si>
    <t>"a zárukou. Je opatřen zřetelnou indikací stavu napájení</t>
  </si>
  <si>
    <t xml:space="preserve">"(zelená), poruchy (žlutá) a třemi extra velkými indikátory </t>
  </si>
  <si>
    <t>"poplachu (červená).</t>
  </si>
  <si>
    <t>"Krytí : IP X2D</t>
  </si>
  <si>
    <t>"Princip detekce: Opticko-tepelný</t>
  </si>
  <si>
    <t>"Teplota: -10...55 °C</t>
  </si>
  <si>
    <t>"Hmotnost: 0,16 kg</t>
  </si>
  <si>
    <t>"počet=" 1</t>
  </si>
  <si>
    <t>HZS</t>
  </si>
  <si>
    <t>Hodinové zúčtovací sazby</t>
  </si>
  <si>
    <t>177</t>
  </si>
  <si>
    <t>HZS1301</t>
  </si>
  <si>
    <t>Hodinová zúčtovací sazba zedník</t>
  </si>
  <si>
    <t>hod</t>
  </si>
  <si>
    <t>512</t>
  </si>
  <si>
    <t>-329844644</t>
  </si>
  <si>
    <t>"bude účtováno dle skutečnosti</t>
  </si>
  <si>
    <t>"neocenitelné drobné práce=" 15,0</t>
  </si>
  <si>
    <t>VRN</t>
  </si>
  <si>
    <t>Vedlejší rozpočtové náklady</t>
  </si>
  <si>
    <t>VRN7</t>
  </si>
  <si>
    <t>Provozní vlivy</t>
  </si>
  <si>
    <t>178</t>
  </si>
  <si>
    <t>070001000</t>
  </si>
  <si>
    <t>…</t>
  </si>
  <si>
    <t>1024</t>
  </si>
  <si>
    <t>-1382401350</t>
  </si>
  <si>
    <t>179</t>
  </si>
  <si>
    <t>073002000</t>
  </si>
  <si>
    <t>Ztížený pohyb vozidel v centrech měst</t>
  </si>
  <si>
    <t>-407921508</t>
  </si>
  <si>
    <t xml:space="preserve">032-2 - 02  SO 02-Elektroinstalace, SO 03-Zdravotechnika, SO 04-Vytápění a OPZ </t>
  </si>
  <si>
    <t>Plandor, Haráková</t>
  </si>
  <si>
    <t>PSV - PSV</t>
  </si>
  <si>
    <t xml:space="preserve">    721 - ZTI - SO 03 - Zddravotechnika</t>
  </si>
  <si>
    <t xml:space="preserve">    731 - V a OPZ - SO 04 - Vytápění a OPZ</t>
  </si>
  <si>
    <t xml:space="preserve">    21-M - SO 02 - Elektroinstalace</t>
  </si>
  <si>
    <t>721 - ZTI</t>
  </si>
  <si>
    <t>SO 03 - Zddravotechnika</t>
  </si>
  <si>
    <t>721-01</t>
  </si>
  <si>
    <t xml:space="preserve">Zdravotechnika dle přílohy </t>
  </si>
  <si>
    <t>Kč</t>
  </si>
  <si>
    <t>1902855415</t>
  </si>
  <si>
    <t>731 - V a OPZ</t>
  </si>
  <si>
    <t>SO 04 - Vytápění a OPZ</t>
  </si>
  <si>
    <t>723-01</t>
  </si>
  <si>
    <t xml:space="preserve">OPZ dle přílohy </t>
  </si>
  <si>
    <t>-97723269</t>
  </si>
  <si>
    <t>731-01</t>
  </si>
  <si>
    <t xml:space="preserve">Vytápění dle přílohy </t>
  </si>
  <si>
    <t>1441112066</t>
  </si>
  <si>
    <t>SO 02 - Elektroinstalace</t>
  </si>
  <si>
    <t xml:space="preserve">Elektroinstalace dle přílohy </t>
  </si>
  <si>
    <t>-531284623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</si>
</sst>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31" fillId="0" borderId="0" xfId="0" applyFont="1" applyAlignment="1">
      <alignment horizontal="left"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hidden="1" customWidth="1"/>
    <col min="44" max="44" width="11.6640625" customWidth="1"/>
    <col min="45" max="47" width="22.1640625" hidden="1" customWidth="1"/>
    <col min="48" max="49" width="18.5" hidden="1" customWidth="1"/>
    <col min="50" max="51" width="21.5" hidden="1" customWidth="1"/>
    <col min="52" max="52" width="18.5" hidden="1" customWidth="1"/>
    <col min="53" max="53" width="16.5" hidden="1" customWidth="1"/>
    <col min="54" max="54" width="21.5" hidden="1" customWidth="1"/>
    <col min="55" max="55" width="18.5" hidden="1" customWidth="1"/>
    <col min="56" max="56" width="16.5" hidden="1" customWidth="1"/>
    <col min="57" max="57" width="57" customWidth="1"/>
    <col min="71" max="91" width="9.1640625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81"/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3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2"/>
      <c r="AQ5" s="22"/>
      <c r="AR5" s="20"/>
      <c r="BE5" s="301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5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P6" s="22"/>
      <c r="AQ6" s="22"/>
      <c r="AR6" s="20"/>
      <c r="BE6" s="302"/>
      <c r="BS6" s="17" t="s">
        <v>18</v>
      </c>
    </row>
    <row r="7" spans="1:74" ht="12" customHeight="1">
      <c r="B7" s="21"/>
      <c r="C7" s="22"/>
      <c r="D7" s="29" t="s">
        <v>19</v>
      </c>
      <c r="E7" s="22"/>
      <c r="F7" s="22"/>
      <c r="G7" s="22"/>
      <c r="H7" s="22"/>
      <c r="I7" s="22"/>
      <c r="J7" s="22"/>
      <c r="K7" s="27" t="s">
        <v>20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21</v>
      </c>
      <c r="AL7" s="22"/>
      <c r="AM7" s="22"/>
      <c r="AN7" s="27" t="s">
        <v>1</v>
      </c>
      <c r="AO7" s="22"/>
      <c r="AP7" s="22"/>
      <c r="AQ7" s="22"/>
      <c r="AR7" s="20"/>
      <c r="BE7" s="302"/>
      <c r="BS7" s="17" t="s">
        <v>22</v>
      </c>
    </row>
    <row r="8" spans="1:74" ht="12" customHeight="1">
      <c r="B8" s="21"/>
      <c r="C8" s="22"/>
      <c r="D8" s="29" t="s">
        <v>23</v>
      </c>
      <c r="E8" s="22"/>
      <c r="F8" s="22"/>
      <c r="G8" s="22"/>
      <c r="H8" s="22"/>
      <c r="I8" s="22"/>
      <c r="J8" s="22"/>
      <c r="K8" s="27" t="s">
        <v>24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25</v>
      </c>
      <c r="AL8" s="22"/>
      <c r="AM8" s="22"/>
      <c r="AN8" s="30" t="s">
        <v>26</v>
      </c>
      <c r="AO8" s="22"/>
      <c r="AP8" s="22"/>
      <c r="AQ8" s="22"/>
      <c r="AR8" s="20"/>
      <c r="BE8" s="302"/>
      <c r="BS8" s="17" t="s">
        <v>22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2"/>
      <c r="BS9" s="17" t="s">
        <v>22</v>
      </c>
    </row>
    <row r="10" spans="1:74" ht="12" customHeight="1">
      <c r="B10" s="21"/>
      <c r="C10" s="22"/>
      <c r="D10" s="29" t="s">
        <v>27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28</v>
      </c>
      <c r="AL10" s="22"/>
      <c r="AM10" s="22"/>
      <c r="AN10" s="27" t="s">
        <v>29</v>
      </c>
      <c r="AO10" s="22"/>
      <c r="AP10" s="22"/>
      <c r="AQ10" s="22"/>
      <c r="AR10" s="20"/>
      <c r="BE10" s="302"/>
      <c r="BS10" s="17" t="s">
        <v>18</v>
      </c>
    </row>
    <row r="11" spans="1:74" ht="18.399999999999999" customHeight="1">
      <c r="B11" s="21"/>
      <c r="C11" s="22"/>
      <c r="D11" s="22"/>
      <c r="E11" s="27" t="s">
        <v>30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31</v>
      </c>
      <c r="AL11" s="22"/>
      <c r="AM11" s="22"/>
      <c r="AN11" s="27" t="s">
        <v>32</v>
      </c>
      <c r="AO11" s="22"/>
      <c r="AP11" s="22"/>
      <c r="AQ11" s="22"/>
      <c r="AR11" s="20"/>
      <c r="BE11" s="302"/>
      <c r="BS11" s="17" t="s">
        <v>18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2"/>
      <c r="BS12" s="17" t="s">
        <v>18</v>
      </c>
    </row>
    <row r="13" spans="1:74" ht="12" customHeight="1">
      <c r="B13" s="21"/>
      <c r="C13" s="22"/>
      <c r="D13" s="29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28</v>
      </c>
      <c r="AL13" s="22"/>
      <c r="AM13" s="22"/>
      <c r="AN13" s="31" t="s">
        <v>34</v>
      </c>
      <c r="AO13" s="22"/>
      <c r="AP13" s="22"/>
      <c r="AQ13" s="22"/>
      <c r="AR13" s="20"/>
      <c r="BE13" s="302"/>
      <c r="BS13" s="17" t="s">
        <v>18</v>
      </c>
    </row>
    <row r="14" spans="1:74" ht="12.75">
      <c r="B14" s="21"/>
      <c r="C14" s="22"/>
      <c r="D14" s="22"/>
      <c r="E14" s="296" t="s">
        <v>34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9" t="s">
        <v>31</v>
      </c>
      <c r="AL14" s="22"/>
      <c r="AM14" s="22"/>
      <c r="AN14" s="31" t="s">
        <v>34</v>
      </c>
      <c r="AO14" s="22"/>
      <c r="AP14" s="22"/>
      <c r="AQ14" s="22"/>
      <c r="AR14" s="20"/>
      <c r="BE14" s="302"/>
      <c r="BS14" s="17" t="s">
        <v>18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2"/>
      <c r="BS15" s="17" t="s">
        <v>4</v>
      </c>
    </row>
    <row r="16" spans="1:74" ht="12" customHeight="1">
      <c r="B16" s="21"/>
      <c r="C16" s="22"/>
      <c r="D16" s="29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28</v>
      </c>
      <c r="AL16" s="22"/>
      <c r="AM16" s="22"/>
      <c r="AN16" s="27" t="s">
        <v>36</v>
      </c>
      <c r="AO16" s="22"/>
      <c r="AP16" s="22"/>
      <c r="AQ16" s="22"/>
      <c r="AR16" s="20"/>
      <c r="BE16" s="302"/>
      <c r="BS16" s="17" t="s">
        <v>4</v>
      </c>
    </row>
    <row r="17" spans="2:71" ht="18.399999999999999" customHeight="1">
      <c r="B17" s="21"/>
      <c r="C17" s="22"/>
      <c r="D17" s="22"/>
      <c r="E17" s="27" t="s">
        <v>37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31</v>
      </c>
      <c r="AL17" s="22"/>
      <c r="AM17" s="22"/>
      <c r="AN17" s="27" t="s">
        <v>1</v>
      </c>
      <c r="AO17" s="22"/>
      <c r="AP17" s="22"/>
      <c r="AQ17" s="22"/>
      <c r="AR17" s="20"/>
      <c r="BE17" s="302"/>
      <c r="BS17" s="17" t="s">
        <v>38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2"/>
      <c r="BS18" s="17" t="s">
        <v>6</v>
      </c>
    </row>
    <row r="19" spans="2:71" ht="12" customHeight="1">
      <c r="B19" s="21"/>
      <c r="C19" s="22"/>
      <c r="D19" s="29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28</v>
      </c>
      <c r="AL19" s="22"/>
      <c r="AM19" s="22"/>
      <c r="AN19" s="27" t="s">
        <v>1</v>
      </c>
      <c r="AO19" s="22"/>
      <c r="AP19" s="22"/>
      <c r="AQ19" s="22"/>
      <c r="AR19" s="20"/>
      <c r="BE19" s="302"/>
      <c r="BS19" s="17" t="s">
        <v>6</v>
      </c>
    </row>
    <row r="20" spans="2:71" ht="18.399999999999999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31</v>
      </c>
      <c r="AL20" s="22"/>
      <c r="AM20" s="22"/>
      <c r="AN20" s="27" t="s">
        <v>1</v>
      </c>
      <c r="AO20" s="22"/>
      <c r="AP20" s="22"/>
      <c r="AQ20" s="22"/>
      <c r="AR20" s="20"/>
      <c r="BE20" s="302"/>
      <c r="BS20" s="17" t="s">
        <v>38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2"/>
    </row>
    <row r="22" spans="2:71" ht="12" customHeight="1">
      <c r="B22" s="21"/>
      <c r="C22" s="22"/>
      <c r="D22" s="29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2"/>
    </row>
    <row r="23" spans="2:71" ht="14.45" customHeight="1">
      <c r="B23" s="21"/>
      <c r="C23" s="22"/>
      <c r="D23" s="22"/>
      <c r="E23" s="298" t="s">
        <v>1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2"/>
      <c r="AP23" s="22"/>
      <c r="AQ23" s="22"/>
      <c r="AR23" s="20"/>
      <c r="BE23" s="302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2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2"/>
    </row>
    <row r="26" spans="2:71" s="1" customFormat="1" ht="25.9" customHeight="1"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4">
        <f>ROUND(AG94,2)</f>
        <v>0</v>
      </c>
      <c r="AL26" s="305"/>
      <c r="AM26" s="305"/>
      <c r="AN26" s="305"/>
      <c r="AO26" s="305"/>
      <c r="AP26" s="35"/>
      <c r="AQ26" s="35"/>
      <c r="AR26" s="38"/>
      <c r="BE26" s="302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02"/>
    </row>
    <row r="28" spans="2:71" s="1" customFormat="1" ht="12.7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9" t="s">
        <v>43</v>
      </c>
      <c r="M28" s="299"/>
      <c r="N28" s="299"/>
      <c r="O28" s="299"/>
      <c r="P28" s="299"/>
      <c r="Q28" s="35"/>
      <c r="R28" s="35"/>
      <c r="S28" s="35"/>
      <c r="T28" s="35"/>
      <c r="U28" s="35"/>
      <c r="V28" s="35"/>
      <c r="W28" s="299" t="s">
        <v>44</v>
      </c>
      <c r="X28" s="299"/>
      <c r="Y28" s="299"/>
      <c r="Z28" s="299"/>
      <c r="AA28" s="299"/>
      <c r="AB28" s="299"/>
      <c r="AC28" s="299"/>
      <c r="AD28" s="299"/>
      <c r="AE28" s="299"/>
      <c r="AF28" s="35"/>
      <c r="AG28" s="35"/>
      <c r="AH28" s="35"/>
      <c r="AI28" s="35"/>
      <c r="AJ28" s="35"/>
      <c r="AK28" s="299" t="s">
        <v>45</v>
      </c>
      <c r="AL28" s="299"/>
      <c r="AM28" s="299"/>
      <c r="AN28" s="299"/>
      <c r="AO28" s="299"/>
      <c r="AP28" s="35"/>
      <c r="AQ28" s="35"/>
      <c r="AR28" s="38"/>
      <c r="BE28" s="302"/>
    </row>
    <row r="29" spans="2:71" s="2" customFormat="1" ht="14.45" customHeight="1">
      <c r="B29" s="39"/>
      <c r="C29" s="40"/>
      <c r="D29" s="29" t="s">
        <v>46</v>
      </c>
      <c r="E29" s="40"/>
      <c r="F29" s="29" t="s">
        <v>47</v>
      </c>
      <c r="G29" s="40"/>
      <c r="H29" s="40"/>
      <c r="I29" s="40"/>
      <c r="J29" s="40"/>
      <c r="K29" s="40"/>
      <c r="L29" s="274">
        <v>0.21</v>
      </c>
      <c r="M29" s="275"/>
      <c r="N29" s="275"/>
      <c r="O29" s="275"/>
      <c r="P29" s="275"/>
      <c r="Q29" s="40"/>
      <c r="R29" s="40"/>
      <c r="S29" s="40"/>
      <c r="T29" s="40"/>
      <c r="U29" s="40"/>
      <c r="V29" s="40"/>
      <c r="W29" s="300">
        <f>ROUND(AZ94, 2)</f>
        <v>0</v>
      </c>
      <c r="X29" s="275"/>
      <c r="Y29" s="275"/>
      <c r="Z29" s="275"/>
      <c r="AA29" s="275"/>
      <c r="AB29" s="275"/>
      <c r="AC29" s="275"/>
      <c r="AD29" s="275"/>
      <c r="AE29" s="275"/>
      <c r="AF29" s="40"/>
      <c r="AG29" s="40"/>
      <c r="AH29" s="40"/>
      <c r="AI29" s="40"/>
      <c r="AJ29" s="40"/>
      <c r="AK29" s="300">
        <f>ROUND(AV94, 2)</f>
        <v>0</v>
      </c>
      <c r="AL29" s="275"/>
      <c r="AM29" s="275"/>
      <c r="AN29" s="275"/>
      <c r="AO29" s="275"/>
      <c r="AP29" s="40"/>
      <c r="AQ29" s="40"/>
      <c r="AR29" s="41"/>
      <c r="BE29" s="303"/>
    </row>
    <row r="30" spans="2:71" s="2" customFormat="1" ht="14.45" customHeight="1">
      <c r="B30" s="39"/>
      <c r="C30" s="40"/>
      <c r="D30" s="40"/>
      <c r="E30" s="40"/>
      <c r="F30" s="29" t="s">
        <v>48</v>
      </c>
      <c r="G30" s="40"/>
      <c r="H30" s="40"/>
      <c r="I30" s="40"/>
      <c r="J30" s="40"/>
      <c r="K30" s="40"/>
      <c r="L30" s="274">
        <v>0.15</v>
      </c>
      <c r="M30" s="275"/>
      <c r="N30" s="275"/>
      <c r="O30" s="275"/>
      <c r="P30" s="275"/>
      <c r="Q30" s="40"/>
      <c r="R30" s="40"/>
      <c r="S30" s="40"/>
      <c r="T30" s="40"/>
      <c r="U30" s="40"/>
      <c r="V30" s="40"/>
      <c r="W30" s="300">
        <f>ROUND(BA94, 2)</f>
        <v>0</v>
      </c>
      <c r="X30" s="275"/>
      <c r="Y30" s="275"/>
      <c r="Z30" s="275"/>
      <c r="AA30" s="275"/>
      <c r="AB30" s="275"/>
      <c r="AC30" s="275"/>
      <c r="AD30" s="275"/>
      <c r="AE30" s="275"/>
      <c r="AF30" s="40"/>
      <c r="AG30" s="40"/>
      <c r="AH30" s="40"/>
      <c r="AI30" s="40"/>
      <c r="AJ30" s="40"/>
      <c r="AK30" s="300">
        <f>ROUND(AW94, 2)</f>
        <v>0</v>
      </c>
      <c r="AL30" s="275"/>
      <c r="AM30" s="275"/>
      <c r="AN30" s="275"/>
      <c r="AO30" s="275"/>
      <c r="AP30" s="40"/>
      <c r="AQ30" s="40"/>
      <c r="AR30" s="41"/>
      <c r="BE30" s="303"/>
    </row>
    <row r="31" spans="2:71" s="2" customFormat="1" ht="14.45" hidden="1" customHeight="1">
      <c r="B31" s="39"/>
      <c r="C31" s="40"/>
      <c r="D31" s="40"/>
      <c r="E31" s="40"/>
      <c r="F31" s="29" t="s">
        <v>49</v>
      </c>
      <c r="G31" s="40"/>
      <c r="H31" s="40"/>
      <c r="I31" s="40"/>
      <c r="J31" s="40"/>
      <c r="K31" s="40"/>
      <c r="L31" s="274">
        <v>0.21</v>
      </c>
      <c r="M31" s="275"/>
      <c r="N31" s="275"/>
      <c r="O31" s="275"/>
      <c r="P31" s="275"/>
      <c r="Q31" s="40"/>
      <c r="R31" s="40"/>
      <c r="S31" s="40"/>
      <c r="T31" s="40"/>
      <c r="U31" s="40"/>
      <c r="V31" s="40"/>
      <c r="W31" s="300">
        <f>ROUND(BB94, 2)</f>
        <v>0</v>
      </c>
      <c r="X31" s="275"/>
      <c r="Y31" s="275"/>
      <c r="Z31" s="275"/>
      <c r="AA31" s="275"/>
      <c r="AB31" s="275"/>
      <c r="AC31" s="275"/>
      <c r="AD31" s="275"/>
      <c r="AE31" s="275"/>
      <c r="AF31" s="40"/>
      <c r="AG31" s="40"/>
      <c r="AH31" s="40"/>
      <c r="AI31" s="40"/>
      <c r="AJ31" s="40"/>
      <c r="AK31" s="300">
        <v>0</v>
      </c>
      <c r="AL31" s="275"/>
      <c r="AM31" s="275"/>
      <c r="AN31" s="275"/>
      <c r="AO31" s="275"/>
      <c r="AP31" s="40"/>
      <c r="AQ31" s="40"/>
      <c r="AR31" s="41"/>
      <c r="BE31" s="303"/>
    </row>
    <row r="32" spans="2:71" s="2" customFormat="1" ht="14.45" hidden="1" customHeight="1">
      <c r="B32" s="39"/>
      <c r="C32" s="40"/>
      <c r="D32" s="40"/>
      <c r="E32" s="40"/>
      <c r="F32" s="29" t="s">
        <v>50</v>
      </c>
      <c r="G32" s="40"/>
      <c r="H32" s="40"/>
      <c r="I32" s="40"/>
      <c r="J32" s="40"/>
      <c r="K32" s="40"/>
      <c r="L32" s="274">
        <v>0.15</v>
      </c>
      <c r="M32" s="275"/>
      <c r="N32" s="275"/>
      <c r="O32" s="275"/>
      <c r="P32" s="275"/>
      <c r="Q32" s="40"/>
      <c r="R32" s="40"/>
      <c r="S32" s="40"/>
      <c r="T32" s="40"/>
      <c r="U32" s="40"/>
      <c r="V32" s="40"/>
      <c r="W32" s="300">
        <f>ROUND(BC94, 2)</f>
        <v>0</v>
      </c>
      <c r="X32" s="275"/>
      <c r="Y32" s="275"/>
      <c r="Z32" s="275"/>
      <c r="AA32" s="275"/>
      <c r="AB32" s="275"/>
      <c r="AC32" s="275"/>
      <c r="AD32" s="275"/>
      <c r="AE32" s="275"/>
      <c r="AF32" s="40"/>
      <c r="AG32" s="40"/>
      <c r="AH32" s="40"/>
      <c r="AI32" s="40"/>
      <c r="AJ32" s="40"/>
      <c r="AK32" s="300">
        <v>0</v>
      </c>
      <c r="AL32" s="275"/>
      <c r="AM32" s="275"/>
      <c r="AN32" s="275"/>
      <c r="AO32" s="275"/>
      <c r="AP32" s="40"/>
      <c r="AQ32" s="40"/>
      <c r="AR32" s="41"/>
      <c r="BE32" s="303"/>
    </row>
    <row r="33" spans="2:57" s="2" customFormat="1" ht="14.45" hidden="1" customHeight="1">
      <c r="B33" s="39"/>
      <c r="C33" s="40"/>
      <c r="D33" s="40"/>
      <c r="E33" s="40"/>
      <c r="F33" s="29" t="s">
        <v>51</v>
      </c>
      <c r="G33" s="40"/>
      <c r="H33" s="40"/>
      <c r="I33" s="40"/>
      <c r="J33" s="40"/>
      <c r="K33" s="40"/>
      <c r="L33" s="274">
        <v>0</v>
      </c>
      <c r="M33" s="275"/>
      <c r="N33" s="275"/>
      <c r="O33" s="275"/>
      <c r="P33" s="275"/>
      <c r="Q33" s="40"/>
      <c r="R33" s="40"/>
      <c r="S33" s="40"/>
      <c r="T33" s="40"/>
      <c r="U33" s="40"/>
      <c r="V33" s="40"/>
      <c r="W33" s="300">
        <f>ROUND(BD94, 2)</f>
        <v>0</v>
      </c>
      <c r="X33" s="275"/>
      <c r="Y33" s="275"/>
      <c r="Z33" s="275"/>
      <c r="AA33" s="275"/>
      <c r="AB33" s="275"/>
      <c r="AC33" s="275"/>
      <c r="AD33" s="275"/>
      <c r="AE33" s="275"/>
      <c r="AF33" s="40"/>
      <c r="AG33" s="40"/>
      <c r="AH33" s="40"/>
      <c r="AI33" s="40"/>
      <c r="AJ33" s="40"/>
      <c r="AK33" s="300">
        <v>0</v>
      </c>
      <c r="AL33" s="275"/>
      <c r="AM33" s="275"/>
      <c r="AN33" s="275"/>
      <c r="AO33" s="275"/>
      <c r="AP33" s="40"/>
      <c r="AQ33" s="40"/>
      <c r="AR33" s="41"/>
      <c r="BE33" s="303"/>
    </row>
    <row r="34" spans="2:57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02"/>
    </row>
    <row r="35" spans="2:57" s="1" customFormat="1" ht="25.9" customHeight="1">
      <c r="B35" s="34"/>
      <c r="C35" s="42"/>
      <c r="D35" s="43" t="s">
        <v>52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53</v>
      </c>
      <c r="U35" s="44"/>
      <c r="V35" s="44"/>
      <c r="W35" s="44"/>
      <c r="X35" s="277" t="s">
        <v>54</v>
      </c>
      <c r="Y35" s="278"/>
      <c r="Z35" s="278"/>
      <c r="AA35" s="278"/>
      <c r="AB35" s="278"/>
      <c r="AC35" s="44"/>
      <c r="AD35" s="44"/>
      <c r="AE35" s="44"/>
      <c r="AF35" s="44"/>
      <c r="AG35" s="44"/>
      <c r="AH35" s="44"/>
      <c r="AI35" s="44"/>
      <c r="AJ35" s="44"/>
      <c r="AK35" s="279">
        <f>SUM(AK26:AK33)</f>
        <v>0</v>
      </c>
      <c r="AL35" s="278"/>
      <c r="AM35" s="278"/>
      <c r="AN35" s="278"/>
      <c r="AO35" s="280"/>
      <c r="AP35" s="42"/>
      <c r="AQ35" s="42"/>
      <c r="AR35" s="38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57" s="1" customFormat="1" ht="14.4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</row>
    <row r="38" spans="2:57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2:57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2:57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2:57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2:57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2:57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2:57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2:57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2:57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2:57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2:57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2:44" s="1" customFormat="1" ht="14.45" customHeight="1">
      <c r="B49" s="34"/>
      <c r="C49" s="35"/>
      <c r="D49" s="46" t="s">
        <v>55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56</v>
      </c>
      <c r="AI49" s="47"/>
      <c r="AJ49" s="47"/>
      <c r="AK49" s="47"/>
      <c r="AL49" s="47"/>
      <c r="AM49" s="47"/>
      <c r="AN49" s="47"/>
      <c r="AO49" s="47"/>
      <c r="AP49" s="35"/>
      <c r="AQ49" s="35"/>
      <c r="AR49" s="38"/>
    </row>
    <row r="50" spans="2:44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2:44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2:44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2:44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2:4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2:44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2:44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2:44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2:44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2:44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2:44" s="1" customFormat="1" ht="12.75">
      <c r="B60" s="34"/>
      <c r="C60" s="35"/>
      <c r="D60" s="48" t="s">
        <v>57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48" t="s">
        <v>58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48" t="s">
        <v>57</v>
      </c>
      <c r="AI60" s="37"/>
      <c r="AJ60" s="37"/>
      <c r="AK60" s="37"/>
      <c r="AL60" s="37"/>
      <c r="AM60" s="48" t="s">
        <v>58</v>
      </c>
      <c r="AN60" s="37"/>
      <c r="AO60" s="37"/>
      <c r="AP60" s="35"/>
      <c r="AQ60" s="35"/>
      <c r="AR60" s="38"/>
    </row>
    <row r="61" spans="2:44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2:44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2:44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2:44" s="1" customFormat="1" ht="12.75">
      <c r="B64" s="34"/>
      <c r="C64" s="35"/>
      <c r="D64" s="46" t="s">
        <v>59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6" t="s">
        <v>60</v>
      </c>
      <c r="AI64" s="47"/>
      <c r="AJ64" s="47"/>
      <c r="AK64" s="47"/>
      <c r="AL64" s="47"/>
      <c r="AM64" s="47"/>
      <c r="AN64" s="47"/>
      <c r="AO64" s="47"/>
      <c r="AP64" s="35"/>
      <c r="AQ64" s="35"/>
      <c r="AR64" s="38"/>
    </row>
    <row r="65" spans="2:44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2:44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2:44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2:44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2:44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2:44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2:44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2:44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2:44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2:4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2:44" s="1" customFormat="1" ht="12.75">
      <c r="B75" s="34"/>
      <c r="C75" s="35"/>
      <c r="D75" s="48" t="s">
        <v>57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48" t="s">
        <v>58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48" t="s">
        <v>57</v>
      </c>
      <c r="AI75" s="37"/>
      <c r="AJ75" s="37"/>
      <c r="AK75" s="37"/>
      <c r="AL75" s="37"/>
      <c r="AM75" s="48" t="s">
        <v>58</v>
      </c>
      <c r="AN75" s="37"/>
      <c r="AO75" s="37"/>
      <c r="AP75" s="35"/>
      <c r="AQ75" s="35"/>
      <c r="AR75" s="38"/>
    </row>
    <row r="76" spans="2:44" s="1" customFormat="1"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</row>
    <row r="77" spans="2:44" s="1" customFormat="1" ht="6.95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38"/>
    </row>
    <row r="81" spans="1:91" s="1" customFormat="1" ht="6.95" customHeight="1"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38"/>
    </row>
    <row r="82" spans="1:91" s="1" customFormat="1" ht="24.95" customHeight="1">
      <c r="B82" s="34"/>
      <c r="C82" s="23" t="s">
        <v>61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</row>
    <row r="83" spans="1:91" s="1" customFormat="1" ht="6.95" customHeight="1"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</row>
    <row r="84" spans="1:91" s="3" customFormat="1" ht="12" customHeight="1">
      <c r="B84" s="53"/>
      <c r="C84" s="29" t="s">
        <v>13</v>
      </c>
      <c r="D84" s="54"/>
      <c r="E84" s="54"/>
      <c r="F84" s="54"/>
      <c r="G84" s="54"/>
      <c r="H84" s="54"/>
      <c r="I84" s="54"/>
      <c r="J84" s="54"/>
      <c r="K84" s="54"/>
      <c r="L84" s="54" t="str">
        <f>K5</f>
        <v>16-032-A</v>
      </c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5"/>
    </row>
    <row r="85" spans="1:91" s="4" customFormat="1" ht="36.950000000000003" customHeight="1">
      <c r="B85" s="56"/>
      <c r="C85" s="57" t="s">
        <v>16</v>
      </c>
      <c r="D85" s="58"/>
      <c r="E85" s="58"/>
      <c r="F85" s="58"/>
      <c r="G85" s="58"/>
      <c r="H85" s="58"/>
      <c r="I85" s="58"/>
      <c r="J85" s="58"/>
      <c r="K85" s="58"/>
      <c r="L85" s="290" t="str">
        <f>K6</f>
        <v>Stavební úpravy bytu č. 7, Dobrovského 2, (4.np), Nový Jičín</v>
      </c>
      <c r="M85" s="291"/>
      <c r="N85" s="291"/>
      <c r="O85" s="291"/>
      <c r="P85" s="291"/>
      <c r="Q85" s="291"/>
      <c r="R85" s="291"/>
      <c r="S85" s="291"/>
      <c r="T85" s="291"/>
      <c r="U85" s="291"/>
      <c r="V85" s="291"/>
      <c r="W85" s="291"/>
      <c r="X85" s="291"/>
      <c r="Y85" s="291"/>
      <c r="Z85" s="291"/>
      <c r="AA85" s="291"/>
      <c r="AB85" s="291"/>
      <c r="AC85" s="291"/>
      <c r="AD85" s="291"/>
      <c r="AE85" s="291"/>
      <c r="AF85" s="291"/>
      <c r="AG85" s="291"/>
      <c r="AH85" s="291"/>
      <c r="AI85" s="291"/>
      <c r="AJ85" s="291"/>
      <c r="AK85" s="291"/>
      <c r="AL85" s="291"/>
      <c r="AM85" s="291"/>
      <c r="AN85" s="291"/>
      <c r="AO85" s="291"/>
      <c r="AP85" s="58"/>
      <c r="AQ85" s="58"/>
      <c r="AR85" s="59"/>
    </row>
    <row r="86" spans="1:91" s="1" customFormat="1" ht="6.9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</row>
    <row r="87" spans="1:91" s="1" customFormat="1" ht="12" customHeight="1">
      <c r="B87" s="34"/>
      <c r="C87" s="29" t="s">
        <v>23</v>
      </c>
      <c r="D87" s="35"/>
      <c r="E87" s="35"/>
      <c r="F87" s="35"/>
      <c r="G87" s="35"/>
      <c r="H87" s="35"/>
      <c r="I87" s="35"/>
      <c r="J87" s="35"/>
      <c r="K87" s="35"/>
      <c r="L87" s="60" t="str">
        <f>IF(K8="","",K8)</f>
        <v>parc.č. 23/1, k.ú. Nový Jičín-Město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25</v>
      </c>
      <c r="AJ87" s="35"/>
      <c r="AK87" s="35"/>
      <c r="AL87" s="35"/>
      <c r="AM87" s="292" t="str">
        <f>IF(AN8= "","",AN8)</f>
        <v>25. 4. 2019</v>
      </c>
      <c r="AN87" s="292"/>
      <c r="AO87" s="35"/>
      <c r="AP87" s="35"/>
      <c r="AQ87" s="35"/>
      <c r="AR87" s="38"/>
    </row>
    <row r="88" spans="1:91" s="1" customFormat="1" ht="6.95" customHeight="1"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</row>
    <row r="89" spans="1:91" s="1" customFormat="1" ht="40.9" customHeight="1">
      <c r="B89" s="34"/>
      <c r="C89" s="29" t="s">
        <v>27</v>
      </c>
      <c r="D89" s="35"/>
      <c r="E89" s="35"/>
      <c r="F89" s="35"/>
      <c r="G89" s="35"/>
      <c r="H89" s="35"/>
      <c r="I89" s="35"/>
      <c r="J89" s="35"/>
      <c r="K89" s="35"/>
      <c r="L89" s="54" t="str">
        <f>IF(E11= "","",E11)</f>
        <v>Město Nový Jičín, Masarykovo nám.1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35</v>
      </c>
      <c r="AJ89" s="35"/>
      <c r="AK89" s="35"/>
      <c r="AL89" s="35"/>
      <c r="AM89" s="288" t="str">
        <f>IF(E17="","",E17)</f>
        <v>Oldřich Němec, Divadelní 8, Nový Jičín</v>
      </c>
      <c r="AN89" s="289"/>
      <c r="AO89" s="289"/>
      <c r="AP89" s="289"/>
      <c r="AQ89" s="35"/>
      <c r="AR89" s="38"/>
      <c r="AS89" s="282" t="s">
        <v>62</v>
      </c>
      <c r="AT89" s="283"/>
      <c r="AU89" s="62"/>
      <c r="AV89" s="62"/>
      <c r="AW89" s="62"/>
      <c r="AX89" s="62"/>
      <c r="AY89" s="62"/>
      <c r="AZ89" s="62"/>
      <c r="BA89" s="62"/>
      <c r="BB89" s="62"/>
      <c r="BC89" s="62"/>
      <c r="BD89" s="63"/>
    </row>
    <row r="90" spans="1:91" s="1" customFormat="1" ht="15.6" customHeight="1">
      <c r="B90" s="34"/>
      <c r="C90" s="29" t="s">
        <v>33</v>
      </c>
      <c r="D90" s="35"/>
      <c r="E90" s="35"/>
      <c r="F90" s="35"/>
      <c r="G90" s="35"/>
      <c r="H90" s="35"/>
      <c r="I90" s="35"/>
      <c r="J90" s="35"/>
      <c r="K90" s="35"/>
      <c r="L90" s="5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39</v>
      </c>
      <c r="AJ90" s="35"/>
      <c r="AK90" s="35"/>
      <c r="AL90" s="35"/>
      <c r="AM90" s="288" t="str">
        <f>IF(E20="","",E20)</f>
        <v>V.Procházková</v>
      </c>
      <c r="AN90" s="289"/>
      <c r="AO90" s="289"/>
      <c r="AP90" s="289"/>
      <c r="AQ90" s="35"/>
      <c r="AR90" s="38"/>
      <c r="AS90" s="284"/>
      <c r="AT90" s="285"/>
      <c r="AU90" s="64"/>
      <c r="AV90" s="64"/>
      <c r="AW90" s="64"/>
      <c r="AX90" s="64"/>
      <c r="AY90" s="64"/>
      <c r="AZ90" s="64"/>
      <c r="BA90" s="64"/>
      <c r="BB90" s="64"/>
      <c r="BC90" s="64"/>
      <c r="BD90" s="65"/>
    </row>
    <row r="91" spans="1:91" s="1" customFormat="1" ht="10.9" customHeight="1"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86"/>
      <c r="AT91" s="287"/>
      <c r="AU91" s="66"/>
      <c r="AV91" s="66"/>
      <c r="AW91" s="66"/>
      <c r="AX91" s="66"/>
      <c r="AY91" s="66"/>
      <c r="AZ91" s="66"/>
      <c r="BA91" s="66"/>
      <c r="BB91" s="66"/>
      <c r="BC91" s="66"/>
      <c r="BD91" s="67"/>
    </row>
    <row r="92" spans="1:91" s="1" customFormat="1" ht="29.25" customHeight="1">
      <c r="B92" s="34"/>
      <c r="C92" s="276" t="s">
        <v>63</v>
      </c>
      <c r="D92" s="271"/>
      <c r="E92" s="271"/>
      <c r="F92" s="271"/>
      <c r="G92" s="271"/>
      <c r="H92" s="68"/>
      <c r="I92" s="272" t="s">
        <v>64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0" t="s">
        <v>65</v>
      </c>
      <c r="AH92" s="271"/>
      <c r="AI92" s="271"/>
      <c r="AJ92" s="271"/>
      <c r="AK92" s="271"/>
      <c r="AL92" s="271"/>
      <c r="AM92" s="271"/>
      <c r="AN92" s="272" t="s">
        <v>66</v>
      </c>
      <c r="AO92" s="271"/>
      <c r="AP92" s="273"/>
      <c r="AQ92" s="69" t="s">
        <v>67</v>
      </c>
      <c r="AR92" s="38"/>
      <c r="AS92" s="70" t="s">
        <v>68</v>
      </c>
      <c r="AT92" s="71" t="s">
        <v>69</v>
      </c>
      <c r="AU92" s="71" t="s">
        <v>70</v>
      </c>
      <c r="AV92" s="71" t="s">
        <v>71</v>
      </c>
      <c r="AW92" s="71" t="s">
        <v>72</v>
      </c>
      <c r="AX92" s="71" t="s">
        <v>73</v>
      </c>
      <c r="AY92" s="71" t="s">
        <v>74</v>
      </c>
      <c r="AZ92" s="71" t="s">
        <v>75</v>
      </c>
      <c r="BA92" s="71" t="s">
        <v>76</v>
      </c>
      <c r="BB92" s="71" t="s">
        <v>77</v>
      </c>
      <c r="BC92" s="71" t="s">
        <v>78</v>
      </c>
      <c r="BD92" s="72" t="s">
        <v>79</v>
      </c>
    </row>
    <row r="93" spans="1:91" s="1" customFormat="1" ht="10.9" customHeight="1"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3"/>
      <c r="AT93" s="74"/>
      <c r="AU93" s="74"/>
      <c r="AV93" s="74"/>
      <c r="AW93" s="74"/>
      <c r="AX93" s="74"/>
      <c r="AY93" s="74"/>
      <c r="AZ93" s="74"/>
      <c r="BA93" s="74"/>
      <c r="BB93" s="74"/>
      <c r="BC93" s="74"/>
      <c r="BD93" s="75"/>
    </row>
    <row r="94" spans="1:91" s="5" customFormat="1" ht="32.450000000000003" customHeight="1">
      <c r="B94" s="76"/>
      <c r="C94" s="77" t="s">
        <v>80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268">
        <f>ROUND(SUM(AG95:AG96),2)</f>
        <v>0</v>
      </c>
      <c r="AH94" s="268"/>
      <c r="AI94" s="268"/>
      <c r="AJ94" s="268"/>
      <c r="AK94" s="268"/>
      <c r="AL94" s="268"/>
      <c r="AM94" s="268"/>
      <c r="AN94" s="269">
        <f>SUM(AG94,AT94)</f>
        <v>0</v>
      </c>
      <c r="AO94" s="269"/>
      <c r="AP94" s="269"/>
      <c r="AQ94" s="80" t="s">
        <v>1</v>
      </c>
      <c r="AR94" s="81"/>
      <c r="AS94" s="82">
        <f>ROUND(SUM(AS95:AS96),2)</f>
        <v>0</v>
      </c>
      <c r="AT94" s="83">
        <f>ROUND(SUM(AV94:AW94),2)</f>
        <v>0</v>
      </c>
      <c r="AU94" s="84">
        <f>ROUND(SUM(AU95:AU96),5)</f>
        <v>0</v>
      </c>
      <c r="AV94" s="83">
        <f>ROUND(AZ94*L29,2)</f>
        <v>0</v>
      </c>
      <c r="AW94" s="83">
        <f>ROUND(BA94*L30,2)</f>
        <v>0</v>
      </c>
      <c r="AX94" s="83">
        <f>ROUND(BB94*L29,2)</f>
        <v>0</v>
      </c>
      <c r="AY94" s="83">
        <f>ROUND(BC94*L30,2)</f>
        <v>0</v>
      </c>
      <c r="AZ94" s="83">
        <f>ROUND(SUM(AZ95:AZ96),2)</f>
        <v>0</v>
      </c>
      <c r="BA94" s="83">
        <f>ROUND(SUM(BA95:BA96),2)</f>
        <v>0</v>
      </c>
      <c r="BB94" s="83">
        <f>ROUND(SUM(BB95:BB96),2)</f>
        <v>0</v>
      </c>
      <c r="BC94" s="83">
        <f>ROUND(SUM(BC95:BC96),2)</f>
        <v>0</v>
      </c>
      <c r="BD94" s="85">
        <f>ROUND(SUM(BD95:BD96),2)</f>
        <v>0</v>
      </c>
      <c r="BS94" s="86" t="s">
        <v>81</v>
      </c>
      <c r="BT94" s="86" t="s">
        <v>82</v>
      </c>
      <c r="BU94" s="87" t="s">
        <v>83</v>
      </c>
      <c r="BV94" s="86" t="s">
        <v>84</v>
      </c>
      <c r="BW94" s="86" t="s">
        <v>5</v>
      </c>
      <c r="BX94" s="86" t="s">
        <v>85</v>
      </c>
      <c r="CL94" s="86" t="s">
        <v>20</v>
      </c>
    </row>
    <row r="95" spans="1:91" s="6" customFormat="1" ht="26.45" customHeight="1">
      <c r="A95" s="88" t="s">
        <v>86</v>
      </c>
      <c r="B95" s="89"/>
      <c r="C95" s="90"/>
      <c r="D95" s="267" t="s">
        <v>87</v>
      </c>
      <c r="E95" s="267"/>
      <c r="F95" s="267"/>
      <c r="G95" s="267"/>
      <c r="H95" s="267"/>
      <c r="I95" s="91"/>
      <c r="J95" s="267" t="s">
        <v>88</v>
      </c>
      <c r="K95" s="267"/>
      <c r="L95" s="267"/>
      <c r="M95" s="267"/>
      <c r="N95" s="267"/>
      <c r="O95" s="267"/>
      <c r="P95" s="267"/>
      <c r="Q95" s="267"/>
      <c r="R95" s="267"/>
      <c r="S95" s="267"/>
      <c r="T95" s="267"/>
      <c r="U95" s="267"/>
      <c r="V95" s="267"/>
      <c r="W95" s="267"/>
      <c r="X95" s="267"/>
      <c r="Y95" s="267"/>
      <c r="Z95" s="267"/>
      <c r="AA95" s="267"/>
      <c r="AB95" s="267"/>
      <c r="AC95" s="267"/>
      <c r="AD95" s="267"/>
      <c r="AE95" s="267"/>
      <c r="AF95" s="267"/>
      <c r="AG95" s="265">
        <f>'032-A-1 - 01 SO 01 - Stav...'!J30</f>
        <v>0</v>
      </c>
      <c r="AH95" s="266"/>
      <c r="AI95" s="266"/>
      <c r="AJ95" s="266"/>
      <c r="AK95" s="266"/>
      <c r="AL95" s="266"/>
      <c r="AM95" s="266"/>
      <c r="AN95" s="265">
        <f>SUM(AG95,AT95)</f>
        <v>0</v>
      </c>
      <c r="AO95" s="266"/>
      <c r="AP95" s="266"/>
      <c r="AQ95" s="92" t="s">
        <v>89</v>
      </c>
      <c r="AR95" s="93"/>
      <c r="AS95" s="94">
        <v>0</v>
      </c>
      <c r="AT95" s="95">
        <f>ROUND(SUM(AV95:AW95),2)</f>
        <v>0</v>
      </c>
      <c r="AU95" s="96">
        <f>'032-A-1 - 01 SO 01 - Stav...'!P141</f>
        <v>0</v>
      </c>
      <c r="AV95" s="95">
        <f>'032-A-1 - 01 SO 01 - Stav...'!J33</f>
        <v>0</v>
      </c>
      <c r="AW95" s="95">
        <f>'032-A-1 - 01 SO 01 - Stav...'!J34</f>
        <v>0</v>
      </c>
      <c r="AX95" s="95">
        <f>'032-A-1 - 01 SO 01 - Stav...'!J35</f>
        <v>0</v>
      </c>
      <c r="AY95" s="95">
        <f>'032-A-1 - 01 SO 01 - Stav...'!J36</f>
        <v>0</v>
      </c>
      <c r="AZ95" s="95">
        <f>'032-A-1 - 01 SO 01 - Stav...'!F33</f>
        <v>0</v>
      </c>
      <c r="BA95" s="95">
        <f>'032-A-1 - 01 SO 01 - Stav...'!F34</f>
        <v>0</v>
      </c>
      <c r="BB95" s="95">
        <f>'032-A-1 - 01 SO 01 - Stav...'!F35</f>
        <v>0</v>
      </c>
      <c r="BC95" s="95">
        <f>'032-A-1 - 01 SO 01 - Stav...'!F36</f>
        <v>0</v>
      </c>
      <c r="BD95" s="97">
        <f>'032-A-1 - 01 SO 01 - Stav...'!F37</f>
        <v>0</v>
      </c>
      <c r="BT95" s="98" t="s">
        <v>22</v>
      </c>
      <c r="BV95" s="98" t="s">
        <v>84</v>
      </c>
      <c r="BW95" s="98" t="s">
        <v>90</v>
      </c>
      <c r="BX95" s="98" t="s">
        <v>5</v>
      </c>
      <c r="CL95" s="98" t="s">
        <v>20</v>
      </c>
      <c r="CM95" s="98" t="s">
        <v>22</v>
      </c>
    </row>
    <row r="96" spans="1:91" s="6" customFormat="1" ht="39.6" customHeight="1">
      <c r="A96" s="88" t="s">
        <v>86</v>
      </c>
      <c r="B96" s="89"/>
      <c r="C96" s="90"/>
      <c r="D96" s="267" t="s">
        <v>91</v>
      </c>
      <c r="E96" s="267"/>
      <c r="F96" s="267"/>
      <c r="G96" s="267"/>
      <c r="H96" s="267"/>
      <c r="I96" s="91"/>
      <c r="J96" s="267" t="s">
        <v>92</v>
      </c>
      <c r="K96" s="267"/>
      <c r="L96" s="267"/>
      <c r="M96" s="267"/>
      <c r="N96" s="267"/>
      <c r="O96" s="267"/>
      <c r="P96" s="267"/>
      <c r="Q96" s="267"/>
      <c r="R96" s="267"/>
      <c r="S96" s="267"/>
      <c r="T96" s="267"/>
      <c r="U96" s="267"/>
      <c r="V96" s="267"/>
      <c r="W96" s="267"/>
      <c r="X96" s="267"/>
      <c r="Y96" s="267"/>
      <c r="Z96" s="267"/>
      <c r="AA96" s="267"/>
      <c r="AB96" s="267"/>
      <c r="AC96" s="267"/>
      <c r="AD96" s="267"/>
      <c r="AE96" s="267"/>
      <c r="AF96" s="267"/>
      <c r="AG96" s="265">
        <f>'032-2 - 02  SO 02-Elektro...'!J30</f>
        <v>0</v>
      </c>
      <c r="AH96" s="266"/>
      <c r="AI96" s="266"/>
      <c r="AJ96" s="266"/>
      <c r="AK96" s="266"/>
      <c r="AL96" s="266"/>
      <c r="AM96" s="266"/>
      <c r="AN96" s="265">
        <f>SUM(AG96,AT96)</f>
        <v>0</v>
      </c>
      <c r="AO96" s="266"/>
      <c r="AP96" s="266"/>
      <c r="AQ96" s="92" t="s">
        <v>89</v>
      </c>
      <c r="AR96" s="93"/>
      <c r="AS96" s="99">
        <v>0</v>
      </c>
      <c r="AT96" s="100">
        <f>ROUND(SUM(AV96:AW96),2)</f>
        <v>0</v>
      </c>
      <c r="AU96" s="101">
        <f>'032-2 - 02  SO 02-Elektro...'!P121</f>
        <v>0</v>
      </c>
      <c r="AV96" s="100">
        <f>'032-2 - 02  SO 02-Elektro...'!J33</f>
        <v>0</v>
      </c>
      <c r="AW96" s="100">
        <f>'032-2 - 02  SO 02-Elektro...'!J34</f>
        <v>0</v>
      </c>
      <c r="AX96" s="100">
        <f>'032-2 - 02  SO 02-Elektro...'!J35</f>
        <v>0</v>
      </c>
      <c r="AY96" s="100">
        <f>'032-2 - 02  SO 02-Elektro...'!J36</f>
        <v>0</v>
      </c>
      <c r="AZ96" s="100">
        <f>'032-2 - 02  SO 02-Elektro...'!F33</f>
        <v>0</v>
      </c>
      <c r="BA96" s="100">
        <f>'032-2 - 02  SO 02-Elektro...'!F34</f>
        <v>0</v>
      </c>
      <c r="BB96" s="100">
        <f>'032-2 - 02  SO 02-Elektro...'!F35</f>
        <v>0</v>
      </c>
      <c r="BC96" s="100">
        <f>'032-2 - 02  SO 02-Elektro...'!F36</f>
        <v>0</v>
      </c>
      <c r="BD96" s="102">
        <f>'032-2 - 02  SO 02-Elektro...'!F37</f>
        <v>0</v>
      </c>
      <c r="BT96" s="98" t="s">
        <v>22</v>
      </c>
      <c r="BV96" s="98" t="s">
        <v>84</v>
      </c>
      <c r="BW96" s="98" t="s">
        <v>93</v>
      </c>
      <c r="BX96" s="98" t="s">
        <v>5</v>
      </c>
      <c r="CL96" s="98" t="s">
        <v>20</v>
      </c>
      <c r="CM96" s="98" t="s">
        <v>22</v>
      </c>
    </row>
    <row r="97" spans="2:44" s="1" customFormat="1" ht="30" customHeight="1"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</row>
    <row r="98" spans="2:44" s="1" customFormat="1" ht="6.95" customHeight="1"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38"/>
    </row>
  </sheetData>
  <sheetProtection algorithmName="SHA-512" hashValue="7Eg2x7Jtad3dO64YBqbvkVviSYo/RHi2xiz4klS+UvXRqDYce9sDh88oecfSpn7zVOUjyvIo/P800Ol7PUYozQ==" saltValue="ENGXH6sDdI6VKqafG6JOGP9RgayZwWhnnVEmAkLGE8uTt1yRqq/NtbR+u32JgsrcgealFDfJEOJggxcbnX94IA==" spinCount="100000" sheet="1" objects="1" scenarios="1" formatColumns="0" formatRows="0"/>
  <mergeCells count="46"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L30:P30"/>
    <mergeCell ref="L31:P31"/>
    <mergeCell ref="L32:P32"/>
    <mergeCell ref="L33:P33"/>
    <mergeCell ref="C92:G92"/>
    <mergeCell ref="I92:AF92"/>
    <mergeCell ref="X35:AB35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032-A-1 - 01 SO 01 - Stav...'!C2" display="/"/>
    <hyperlink ref="A96" location="'032-2 - 02  SO 02-Elektro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629"/>
  <sheetViews>
    <sheetView showGridLines="0" tabSelected="1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03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56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90</v>
      </c>
      <c r="AZ2" s="104" t="s">
        <v>94</v>
      </c>
      <c r="BA2" s="104" t="s">
        <v>1</v>
      </c>
      <c r="BB2" s="104" t="s">
        <v>1</v>
      </c>
      <c r="BC2" s="104" t="s">
        <v>22</v>
      </c>
      <c r="BD2" s="104" t="s">
        <v>95</v>
      </c>
    </row>
    <row r="3" spans="2:56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0"/>
      <c r="AT3" s="17" t="s">
        <v>22</v>
      </c>
      <c r="AZ3" s="104" t="s">
        <v>96</v>
      </c>
      <c r="BA3" s="104" t="s">
        <v>1</v>
      </c>
      <c r="BB3" s="104" t="s">
        <v>1</v>
      </c>
      <c r="BC3" s="104" t="s">
        <v>22</v>
      </c>
      <c r="BD3" s="104" t="s">
        <v>95</v>
      </c>
    </row>
    <row r="4" spans="2:56" ht="24.95" customHeight="1">
      <c r="B4" s="20"/>
      <c r="D4" s="108" t="s">
        <v>97</v>
      </c>
      <c r="L4" s="20"/>
      <c r="M4" s="109" t="s">
        <v>10</v>
      </c>
      <c r="AT4" s="17" t="s">
        <v>4</v>
      </c>
      <c r="AZ4" s="104" t="s">
        <v>98</v>
      </c>
      <c r="BA4" s="104" t="s">
        <v>1</v>
      </c>
      <c r="BB4" s="104" t="s">
        <v>1</v>
      </c>
      <c r="BC4" s="104" t="s">
        <v>22</v>
      </c>
      <c r="BD4" s="104" t="s">
        <v>95</v>
      </c>
    </row>
    <row r="5" spans="2:56" ht="6.95" customHeight="1">
      <c r="B5" s="20"/>
      <c r="L5" s="20"/>
      <c r="AZ5" s="104" t="s">
        <v>99</v>
      </c>
      <c r="BA5" s="104" t="s">
        <v>1</v>
      </c>
      <c r="BB5" s="104" t="s">
        <v>1</v>
      </c>
      <c r="BC5" s="104" t="s">
        <v>22</v>
      </c>
      <c r="BD5" s="104" t="s">
        <v>95</v>
      </c>
    </row>
    <row r="6" spans="2:56" ht="12" customHeight="1">
      <c r="B6" s="20"/>
      <c r="D6" s="110" t="s">
        <v>16</v>
      </c>
      <c r="L6" s="20"/>
      <c r="AZ6" s="104" t="s">
        <v>100</v>
      </c>
      <c r="BA6" s="104" t="s">
        <v>1</v>
      </c>
      <c r="BB6" s="104" t="s">
        <v>1</v>
      </c>
      <c r="BC6" s="104" t="s">
        <v>22</v>
      </c>
      <c r="BD6" s="104" t="s">
        <v>95</v>
      </c>
    </row>
    <row r="7" spans="2:56" ht="14.45" customHeight="1">
      <c r="B7" s="20"/>
      <c r="E7" s="309" t="str">
        <f>'Rekapitulace stavby'!K6</f>
        <v>Stavební úpravy bytu č. 7, Dobrovského 2, (4.np), Nový Jičín</v>
      </c>
      <c r="F7" s="310"/>
      <c r="G7" s="310"/>
      <c r="H7" s="310"/>
      <c r="L7" s="20"/>
      <c r="AZ7" s="104" t="s">
        <v>101</v>
      </c>
      <c r="BA7" s="104" t="s">
        <v>1</v>
      </c>
      <c r="BB7" s="104" t="s">
        <v>1</v>
      </c>
      <c r="BC7" s="104" t="s">
        <v>22</v>
      </c>
      <c r="BD7" s="104" t="s">
        <v>95</v>
      </c>
    </row>
    <row r="8" spans="2:56" s="1" customFormat="1" ht="12" customHeight="1">
      <c r="B8" s="38"/>
      <c r="D8" s="110" t="s">
        <v>102</v>
      </c>
      <c r="I8" s="111"/>
      <c r="L8" s="38"/>
      <c r="AZ8" s="104" t="s">
        <v>103</v>
      </c>
      <c r="BA8" s="104" t="s">
        <v>1</v>
      </c>
      <c r="BB8" s="104" t="s">
        <v>1</v>
      </c>
      <c r="BC8" s="104" t="s">
        <v>22</v>
      </c>
      <c r="BD8" s="104" t="s">
        <v>95</v>
      </c>
    </row>
    <row r="9" spans="2:56" s="1" customFormat="1" ht="36.950000000000003" customHeight="1">
      <c r="B9" s="38"/>
      <c r="E9" s="311" t="s">
        <v>104</v>
      </c>
      <c r="F9" s="312"/>
      <c r="G9" s="312"/>
      <c r="H9" s="312"/>
      <c r="I9" s="111"/>
      <c r="L9" s="38"/>
      <c r="AZ9" s="104" t="s">
        <v>105</v>
      </c>
      <c r="BA9" s="104" t="s">
        <v>1</v>
      </c>
      <c r="BB9" s="104" t="s">
        <v>1</v>
      </c>
      <c r="BC9" s="104" t="s">
        <v>106</v>
      </c>
      <c r="BD9" s="104" t="s">
        <v>95</v>
      </c>
    </row>
    <row r="10" spans="2:56" s="1" customFormat="1">
      <c r="B10" s="38"/>
      <c r="I10" s="111"/>
      <c r="L10" s="38"/>
      <c r="AZ10" s="104" t="s">
        <v>107</v>
      </c>
      <c r="BA10" s="104" t="s">
        <v>1</v>
      </c>
      <c r="BB10" s="104" t="s">
        <v>1</v>
      </c>
      <c r="BC10" s="104" t="s">
        <v>108</v>
      </c>
      <c r="BD10" s="104" t="s">
        <v>95</v>
      </c>
    </row>
    <row r="11" spans="2:56" s="1" customFormat="1" ht="12" customHeight="1">
      <c r="B11" s="38"/>
      <c r="D11" s="110" t="s">
        <v>19</v>
      </c>
      <c r="F11" s="112" t="s">
        <v>20</v>
      </c>
      <c r="I11" s="113" t="s">
        <v>21</v>
      </c>
      <c r="J11" s="112" t="s">
        <v>1</v>
      </c>
      <c r="L11" s="38"/>
      <c r="AZ11" s="104" t="s">
        <v>109</v>
      </c>
      <c r="BA11" s="104" t="s">
        <v>1</v>
      </c>
      <c r="BB11" s="104" t="s">
        <v>1</v>
      </c>
      <c r="BC11" s="104" t="s">
        <v>110</v>
      </c>
      <c r="BD11" s="104" t="s">
        <v>95</v>
      </c>
    </row>
    <row r="12" spans="2:56" s="1" customFormat="1" ht="12" customHeight="1">
      <c r="B12" s="38"/>
      <c r="D12" s="110" t="s">
        <v>23</v>
      </c>
      <c r="F12" s="112" t="s">
        <v>24</v>
      </c>
      <c r="I12" s="113" t="s">
        <v>25</v>
      </c>
      <c r="J12" s="114" t="str">
        <f>'Rekapitulace stavby'!AN8</f>
        <v>25. 4. 2019</v>
      </c>
      <c r="L12" s="38"/>
      <c r="AZ12" s="104" t="s">
        <v>111</v>
      </c>
      <c r="BA12" s="104" t="s">
        <v>1</v>
      </c>
      <c r="BB12" s="104" t="s">
        <v>1</v>
      </c>
      <c r="BC12" s="104" t="s">
        <v>112</v>
      </c>
      <c r="BD12" s="104" t="s">
        <v>95</v>
      </c>
    </row>
    <row r="13" spans="2:56" s="1" customFormat="1" ht="10.9" customHeight="1">
      <c r="B13" s="38"/>
      <c r="I13" s="111"/>
      <c r="L13" s="38"/>
      <c r="AZ13" s="104" t="s">
        <v>113</v>
      </c>
      <c r="BA13" s="104" t="s">
        <v>1</v>
      </c>
      <c r="BB13" s="104" t="s">
        <v>1</v>
      </c>
      <c r="BC13" s="104" t="s">
        <v>114</v>
      </c>
      <c r="BD13" s="104" t="s">
        <v>95</v>
      </c>
    </row>
    <row r="14" spans="2:56" s="1" customFormat="1" ht="12" customHeight="1">
      <c r="B14" s="38"/>
      <c r="D14" s="110" t="s">
        <v>27</v>
      </c>
      <c r="I14" s="113" t="s">
        <v>28</v>
      </c>
      <c r="J14" s="112" t="s">
        <v>29</v>
      </c>
      <c r="L14" s="38"/>
      <c r="AZ14" s="104" t="s">
        <v>115</v>
      </c>
      <c r="BA14" s="104" t="s">
        <v>1</v>
      </c>
      <c r="BB14" s="104" t="s">
        <v>1</v>
      </c>
      <c r="BC14" s="104" t="s">
        <v>116</v>
      </c>
      <c r="BD14" s="104" t="s">
        <v>95</v>
      </c>
    </row>
    <row r="15" spans="2:56" s="1" customFormat="1" ht="18" customHeight="1">
      <c r="B15" s="38"/>
      <c r="E15" s="112" t="s">
        <v>30</v>
      </c>
      <c r="I15" s="113" t="s">
        <v>31</v>
      </c>
      <c r="J15" s="112" t="s">
        <v>32</v>
      </c>
      <c r="L15" s="38"/>
      <c r="AZ15" s="104" t="s">
        <v>117</v>
      </c>
      <c r="BA15" s="104" t="s">
        <v>1</v>
      </c>
      <c r="BB15" s="104" t="s">
        <v>1</v>
      </c>
      <c r="BC15" s="104" t="s">
        <v>118</v>
      </c>
      <c r="BD15" s="104" t="s">
        <v>95</v>
      </c>
    </row>
    <row r="16" spans="2:56" s="1" customFormat="1" ht="6.95" customHeight="1">
      <c r="B16" s="38"/>
      <c r="I16" s="111"/>
      <c r="L16" s="38"/>
      <c r="AZ16" s="104" t="s">
        <v>119</v>
      </c>
      <c r="BA16" s="104" t="s">
        <v>1</v>
      </c>
      <c r="BB16" s="104" t="s">
        <v>1</v>
      </c>
      <c r="BC16" s="104" t="s">
        <v>120</v>
      </c>
      <c r="BD16" s="104" t="s">
        <v>95</v>
      </c>
    </row>
    <row r="17" spans="2:56" s="1" customFormat="1" ht="12" customHeight="1">
      <c r="B17" s="38"/>
      <c r="D17" s="110" t="s">
        <v>33</v>
      </c>
      <c r="I17" s="113" t="s">
        <v>28</v>
      </c>
      <c r="J17" s="30" t="str">
        <f>'Rekapitulace stavby'!AN13</f>
        <v>Vyplň údaj</v>
      </c>
      <c r="L17" s="38"/>
      <c r="AZ17" s="104" t="s">
        <v>121</v>
      </c>
      <c r="BA17" s="104" t="s">
        <v>1</v>
      </c>
      <c r="BB17" s="104" t="s">
        <v>1</v>
      </c>
      <c r="BC17" s="104" t="s">
        <v>122</v>
      </c>
      <c r="BD17" s="104" t="s">
        <v>95</v>
      </c>
    </row>
    <row r="18" spans="2:56" s="1" customFormat="1" ht="18" customHeight="1">
      <c r="B18" s="38"/>
      <c r="E18" s="313" t="str">
        <f>'Rekapitulace stavby'!E14</f>
        <v>Vyplň údaj</v>
      </c>
      <c r="F18" s="314"/>
      <c r="G18" s="314"/>
      <c r="H18" s="314"/>
      <c r="I18" s="113" t="s">
        <v>31</v>
      </c>
      <c r="J18" s="30" t="str">
        <f>'Rekapitulace stavby'!AN14</f>
        <v>Vyplň údaj</v>
      </c>
      <c r="L18" s="38"/>
      <c r="AZ18" s="104" t="s">
        <v>123</v>
      </c>
      <c r="BA18" s="104" t="s">
        <v>1</v>
      </c>
      <c r="BB18" s="104" t="s">
        <v>1</v>
      </c>
      <c r="BC18" s="104" t="s">
        <v>124</v>
      </c>
      <c r="BD18" s="104" t="s">
        <v>95</v>
      </c>
    </row>
    <row r="19" spans="2:56" s="1" customFormat="1" ht="6.95" customHeight="1">
      <c r="B19" s="38"/>
      <c r="I19" s="111"/>
      <c r="L19" s="38"/>
      <c r="AZ19" s="104" t="s">
        <v>125</v>
      </c>
      <c r="BA19" s="104" t="s">
        <v>1</v>
      </c>
      <c r="BB19" s="104" t="s">
        <v>1</v>
      </c>
      <c r="BC19" s="104" t="s">
        <v>126</v>
      </c>
      <c r="BD19" s="104" t="s">
        <v>95</v>
      </c>
    </row>
    <row r="20" spans="2:56" s="1" customFormat="1" ht="12" customHeight="1">
      <c r="B20" s="38"/>
      <c r="D20" s="110" t="s">
        <v>35</v>
      </c>
      <c r="I20" s="113" t="s">
        <v>28</v>
      </c>
      <c r="J20" s="112" t="s">
        <v>36</v>
      </c>
      <c r="L20" s="38"/>
      <c r="AZ20" s="104" t="s">
        <v>127</v>
      </c>
      <c r="BA20" s="104" t="s">
        <v>1</v>
      </c>
      <c r="BB20" s="104" t="s">
        <v>1</v>
      </c>
      <c r="BC20" s="104" t="s">
        <v>128</v>
      </c>
      <c r="BD20" s="104" t="s">
        <v>95</v>
      </c>
    </row>
    <row r="21" spans="2:56" s="1" customFormat="1" ht="18" customHeight="1">
      <c r="B21" s="38"/>
      <c r="E21" s="112" t="s">
        <v>129</v>
      </c>
      <c r="I21" s="113" t="s">
        <v>31</v>
      </c>
      <c r="J21" s="112" t="s">
        <v>1</v>
      </c>
      <c r="L21" s="38"/>
      <c r="AZ21" s="104" t="s">
        <v>130</v>
      </c>
      <c r="BA21" s="104" t="s">
        <v>1</v>
      </c>
      <c r="BB21" s="104" t="s">
        <v>1</v>
      </c>
      <c r="BC21" s="104" t="s">
        <v>128</v>
      </c>
      <c r="BD21" s="104" t="s">
        <v>95</v>
      </c>
    </row>
    <row r="22" spans="2:56" s="1" customFormat="1" ht="6.95" customHeight="1">
      <c r="B22" s="38"/>
      <c r="I22" s="111"/>
      <c r="L22" s="38"/>
      <c r="AZ22" s="104" t="s">
        <v>131</v>
      </c>
      <c r="BA22" s="104" t="s">
        <v>1</v>
      </c>
      <c r="BB22" s="104" t="s">
        <v>1</v>
      </c>
      <c r="BC22" s="104" t="s">
        <v>132</v>
      </c>
      <c r="BD22" s="104" t="s">
        <v>95</v>
      </c>
    </row>
    <row r="23" spans="2:56" s="1" customFormat="1" ht="12" customHeight="1">
      <c r="B23" s="38"/>
      <c r="D23" s="110" t="s">
        <v>39</v>
      </c>
      <c r="I23" s="113" t="s">
        <v>28</v>
      </c>
      <c r="J23" s="112" t="s">
        <v>1</v>
      </c>
      <c r="L23" s="38"/>
      <c r="AZ23" s="104" t="s">
        <v>133</v>
      </c>
      <c r="BA23" s="104" t="s">
        <v>1</v>
      </c>
      <c r="BB23" s="104" t="s">
        <v>1</v>
      </c>
      <c r="BC23" s="104" t="s">
        <v>134</v>
      </c>
      <c r="BD23" s="104" t="s">
        <v>95</v>
      </c>
    </row>
    <row r="24" spans="2:56" s="1" customFormat="1" ht="18" customHeight="1">
      <c r="B24" s="38"/>
      <c r="E24" s="112" t="s">
        <v>40</v>
      </c>
      <c r="I24" s="113" t="s">
        <v>31</v>
      </c>
      <c r="J24" s="112" t="s">
        <v>1</v>
      </c>
      <c r="L24" s="38"/>
      <c r="AZ24" s="104" t="s">
        <v>135</v>
      </c>
      <c r="BA24" s="104" t="s">
        <v>1</v>
      </c>
      <c r="BB24" s="104" t="s">
        <v>1</v>
      </c>
      <c r="BC24" s="104" t="s">
        <v>136</v>
      </c>
      <c r="BD24" s="104" t="s">
        <v>95</v>
      </c>
    </row>
    <row r="25" spans="2:56" s="1" customFormat="1" ht="6.95" customHeight="1">
      <c r="B25" s="38"/>
      <c r="I25" s="111"/>
      <c r="L25" s="38"/>
      <c r="AZ25" s="104" t="s">
        <v>137</v>
      </c>
      <c r="BA25" s="104" t="s">
        <v>1</v>
      </c>
      <c r="BB25" s="104" t="s">
        <v>1</v>
      </c>
      <c r="BC25" s="104" t="s">
        <v>138</v>
      </c>
      <c r="BD25" s="104" t="s">
        <v>95</v>
      </c>
    </row>
    <row r="26" spans="2:56" s="1" customFormat="1" ht="12" customHeight="1">
      <c r="B26" s="38"/>
      <c r="D26" s="110" t="s">
        <v>41</v>
      </c>
      <c r="I26" s="111"/>
      <c r="L26" s="38"/>
      <c r="AZ26" s="104" t="s">
        <v>139</v>
      </c>
      <c r="BA26" s="104" t="s">
        <v>1</v>
      </c>
      <c r="BB26" s="104" t="s">
        <v>1</v>
      </c>
      <c r="BC26" s="104" t="s">
        <v>140</v>
      </c>
      <c r="BD26" s="104" t="s">
        <v>95</v>
      </c>
    </row>
    <row r="27" spans="2:56" s="7" customFormat="1" ht="14.45" customHeight="1">
      <c r="B27" s="115"/>
      <c r="E27" s="315" t="s">
        <v>1</v>
      </c>
      <c r="F27" s="315"/>
      <c r="G27" s="315"/>
      <c r="H27" s="315"/>
      <c r="I27" s="116"/>
      <c r="L27" s="115"/>
      <c r="AZ27" s="117" t="s">
        <v>141</v>
      </c>
      <c r="BA27" s="117" t="s">
        <v>1</v>
      </c>
      <c r="BB27" s="117" t="s">
        <v>1</v>
      </c>
      <c r="BC27" s="117" t="s">
        <v>142</v>
      </c>
      <c r="BD27" s="117" t="s">
        <v>95</v>
      </c>
    </row>
    <row r="28" spans="2:56" s="1" customFormat="1" ht="6.95" customHeight="1">
      <c r="B28" s="38"/>
      <c r="I28" s="111"/>
      <c r="L28" s="38"/>
      <c r="AZ28" s="104" t="s">
        <v>143</v>
      </c>
      <c r="BA28" s="104" t="s">
        <v>1</v>
      </c>
      <c r="BB28" s="104" t="s">
        <v>1</v>
      </c>
      <c r="BC28" s="104" t="s">
        <v>144</v>
      </c>
      <c r="BD28" s="104" t="s">
        <v>95</v>
      </c>
    </row>
    <row r="29" spans="2:56" s="1" customFormat="1" ht="6.95" customHeight="1">
      <c r="B29" s="38"/>
      <c r="D29" s="62"/>
      <c r="E29" s="62"/>
      <c r="F29" s="62"/>
      <c r="G29" s="62"/>
      <c r="H29" s="62"/>
      <c r="I29" s="118"/>
      <c r="J29" s="62"/>
      <c r="K29" s="62"/>
      <c r="L29" s="38"/>
      <c r="AZ29" s="104" t="s">
        <v>145</v>
      </c>
      <c r="BA29" s="104" t="s">
        <v>1</v>
      </c>
      <c r="BB29" s="104" t="s">
        <v>1</v>
      </c>
      <c r="BC29" s="104" t="s">
        <v>146</v>
      </c>
      <c r="BD29" s="104" t="s">
        <v>95</v>
      </c>
    </row>
    <row r="30" spans="2:56" s="1" customFormat="1" ht="25.35" customHeight="1">
      <c r="B30" s="38"/>
      <c r="D30" s="119" t="s">
        <v>42</v>
      </c>
      <c r="I30" s="111"/>
      <c r="J30" s="120">
        <f>ROUND(J141, 2)</f>
        <v>0</v>
      </c>
      <c r="L30" s="38"/>
      <c r="AZ30" s="104" t="s">
        <v>147</v>
      </c>
      <c r="BA30" s="104" t="s">
        <v>1</v>
      </c>
      <c r="BB30" s="104" t="s">
        <v>1</v>
      </c>
      <c r="BC30" s="104" t="s">
        <v>148</v>
      </c>
      <c r="BD30" s="104" t="s">
        <v>95</v>
      </c>
    </row>
    <row r="31" spans="2:56" s="1" customFormat="1" ht="6.95" customHeight="1">
      <c r="B31" s="38"/>
      <c r="D31" s="62"/>
      <c r="E31" s="62"/>
      <c r="F31" s="62"/>
      <c r="G31" s="62"/>
      <c r="H31" s="62"/>
      <c r="I31" s="118"/>
      <c r="J31" s="62"/>
      <c r="K31" s="62"/>
      <c r="L31" s="38"/>
      <c r="AZ31" s="104" t="s">
        <v>149</v>
      </c>
      <c r="BA31" s="104" t="s">
        <v>1</v>
      </c>
      <c r="BB31" s="104" t="s">
        <v>1</v>
      </c>
      <c r="BC31" s="104" t="s">
        <v>150</v>
      </c>
      <c r="BD31" s="104" t="s">
        <v>95</v>
      </c>
    </row>
    <row r="32" spans="2:56" s="1" customFormat="1" ht="14.45" customHeight="1">
      <c r="B32" s="38"/>
      <c r="F32" s="121" t="s">
        <v>44</v>
      </c>
      <c r="I32" s="122" t="s">
        <v>43</v>
      </c>
      <c r="J32" s="121" t="s">
        <v>45</v>
      </c>
      <c r="L32" s="38"/>
      <c r="AZ32" s="104" t="s">
        <v>151</v>
      </c>
      <c r="BA32" s="104" t="s">
        <v>1</v>
      </c>
      <c r="BB32" s="104" t="s">
        <v>1</v>
      </c>
      <c r="BC32" s="104" t="s">
        <v>152</v>
      </c>
      <c r="BD32" s="104" t="s">
        <v>95</v>
      </c>
    </row>
    <row r="33" spans="2:56" s="1" customFormat="1" ht="14.45" customHeight="1">
      <c r="B33" s="38"/>
      <c r="D33" s="123" t="s">
        <v>46</v>
      </c>
      <c r="E33" s="110" t="s">
        <v>47</v>
      </c>
      <c r="F33" s="124">
        <f>ROUND((SUM(BE141:BE628)),  2)</f>
        <v>0</v>
      </c>
      <c r="I33" s="125">
        <v>0.21</v>
      </c>
      <c r="J33" s="124">
        <f>ROUND(((SUM(BE141:BE628))*I33),  2)</f>
        <v>0</v>
      </c>
      <c r="L33" s="38"/>
      <c r="AZ33" s="104" t="s">
        <v>153</v>
      </c>
      <c r="BA33" s="104" t="s">
        <v>1</v>
      </c>
      <c r="BB33" s="104" t="s">
        <v>1</v>
      </c>
      <c r="BC33" s="104" t="s">
        <v>154</v>
      </c>
      <c r="BD33" s="104" t="s">
        <v>95</v>
      </c>
    </row>
    <row r="34" spans="2:56" s="1" customFormat="1" ht="14.45" customHeight="1">
      <c r="B34" s="38"/>
      <c r="E34" s="110" t="s">
        <v>48</v>
      </c>
      <c r="F34" s="124">
        <f>ROUND((SUM(BF141:BF628)),  2)</f>
        <v>0</v>
      </c>
      <c r="I34" s="125">
        <v>0.15</v>
      </c>
      <c r="J34" s="124">
        <f>ROUND(((SUM(BF141:BF628))*I34),  2)</f>
        <v>0</v>
      </c>
      <c r="L34" s="38"/>
      <c r="AZ34" s="104" t="s">
        <v>155</v>
      </c>
      <c r="BA34" s="104" t="s">
        <v>1</v>
      </c>
      <c r="BB34" s="104" t="s">
        <v>1</v>
      </c>
      <c r="BC34" s="104" t="s">
        <v>156</v>
      </c>
      <c r="BD34" s="104" t="s">
        <v>95</v>
      </c>
    </row>
    <row r="35" spans="2:56" s="1" customFormat="1" ht="14.45" hidden="1" customHeight="1">
      <c r="B35" s="38"/>
      <c r="E35" s="110" t="s">
        <v>49</v>
      </c>
      <c r="F35" s="124">
        <f>ROUND((SUM(BG141:BG628)),  2)</f>
        <v>0</v>
      </c>
      <c r="I35" s="125">
        <v>0.21</v>
      </c>
      <c r="J35" s="124">
        <f>0</f>
        <v>0</v>
      </c>
      <c r="L35" s="38"/>
      <c r="AZ35" s="104" t="s">
        <v>157</v>
      </c>
      <c r="BA35" s="104" t="s">
        <v>1</v>
      </c>
      <c r="BB35" s="104" t="s">
        <v>1</v>
      </c>
      <c r="BC35" s="104" t="s">
        <v>158</v>
      </c>
      <c r="BD35" s="104" t="s">
        <v>95</v>
      </c>
    </row>
    <row r="36" spans="2:56" s="1" customFormat="1" ht="14.45" hidden="1" customHeight="1">
      <c r="B36" s="38"/>
      <c r="E36" s="110" t="s">
        <v>50</v>
      </c>
      <c r="F36" s="124">
        <f>ROUND((SUM(BH141:BH628)),  2)</f>
        <v>0</v>
      </c>
      <c r="I36" s="125">
        <v>0.15</v>
      </c>
      <c r="J36" s="124">
        <f>0</f>
        <v>0</v>
      </c>
      <c r="L36" s="38"/>
      <c r="AZ36" s="104" t="s">
        <v>159</v>
      </c>
      <c r="BA36" s="104" t="s">
        <v>1</v>
      </c>
      <c r="BB36" s="104" t="s">
        <v>1</v>
      </c>
      <c r="BC36" s="104" t="s">
        <v>160</v>
      </c>
      <c r="BD36" s="104" t="s">
        <v>95</v>
      </c>
    </row>
    <row r="37" spans="2:56" s="1" customFormat="1" ht="14.45" hidden="1" customHeight="1">
      <c r="B37" s="38"/>
      <c r="E37" s="110" t="s">
        <v>51</v>
      </c>
      <c r="F37" s="124">
        <f>ROUND((SUM(BI141:BI628)),  2)</f>
        <v>0</v>
      </c>
      <c r="I37" s="125">
        <v>0</v>
      </c>
      <c r="J37" s="124">
        <f>0</f>
        <v>0</v>
      </c>
      <c r="L37" s="38"/>
      <c r="AZ37" s="104" t="s">
        <v>161</v>
      </c>
      <c r="BA37" s="104" t="s">
        <v>1</v>
      </c>
      <c r="BB37" s="104" t="s">
        <v>1</v>
      </c>
      <c r="BC37" s="104" t="s">
        <v>162</v>
      </c>
      <c r="BD37" s="104" t="s">
        <v>95</v>
      </c>
    </row>
    <row r="38" spans="2:56" s="1" customFormat="1" ht="6.95" customHeight="1">
      <c r="B38" s="38"/>
      <c r="I38" s="111"/>
      <c r="L38" s="38"/>
    </row>
    <row r="39" spans="2:56" s="1" customFormat="1" ht="25.35" customHeight="1">
      <c r="B39" s="38"/>
      <c r="C39" s="126"/>
      <c r="D39" s="127" t="s">
        <v>52</v>
      </c>
      <c r="E39" s="128"/>
      <c r="F39" s="128"/>
      <c r="G39" s="129" t="s">
        <v>53</v>
      </c>
      <c r="H39" s="130" t="s">
        <v>54</v>
      </c>
      <c r="I39" s="131"/>
      <c r="J39" s="132">
        <f>SUM(J30:J37)</f>
        <v>0</v>
      </c>
      <c r="K39" s="133"/>
      <c r="L39" s="38"/>
    </row>
    <row r="40" spans="2:56" s="1" customFormat="1" ht="14.45" customHeight="1">
      <c r="B40" s="38"/>
      <c r="I40" s="111"/>
      <c r="L40" s="38"/>
    </row>
    <row r="41" spans="2:56" ht="14.45" customHeight="1">
      <c r="B41" s="20"/>
      <c r="L41" s="20"/>
    </row>
    <row r="42" spans="2:56" ht="14.45" customHeight="1">
      <c r="B42" s="20"/>
      <c r="L42" s="20"/>
    </row>
    <row r="43" spans="2:56" ht="14.45" customHeight="1">
      <c r="B43" s="20"/>
      <c r="L43" s="20"/>
    </row>
    <row r="44" spans="2:56" ht="14.45" customHeight="1">
      <c r="B44" s="20"/>
      <c r="L44" s="20"/>
    </row>
    <row r="45" spans="2:56" ht="14.45" customHeight="1">
      <c r="B45" s="20"/>
      <c r="L45" s="20"/>
    </row>
    <row r="46" spans="2:56" ht="14.45" customHeight="1">
      <c r="B46" s="20"/>
      <c r="L46" s="20"/>
    </row>
    <row r="47" spans="2:56" ht="14.45" customHeight="1">
      <c r="B47" s="20"/>
      <c r="L47" s="20"/>
    </row>
    <row r="48" spans="2:56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55</v>
      </c>
      <c r="E50" s="135"/>
      <c r="F50" s="135"/>
      <c r="G50" s="134" t="s">
        <v>56</v>
      </c>
      <c r="H50" s="135"/>
      <c r="I50" s="136"/>
      <c r="J50" s="135"/>
      <c r="K50" s="135"/>
      <c r="L50" s="38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8"/>
      <c r="D61" s="137" t="s">
        <v>57</v>
      </c>
      <c r="E61" s="138"/>
      <c r="F61" s="139" t="s">
        <v>58</v>
      </c>
      <c r="G61" s="137" t="s">
        <v>57</v>
      </c>
      <c r="H61" s="138"/>
      <c r="I61" s="140"/>
      <c r="J61" s="141" t="s">
        <v>58</v>
      </c>
      <c r="K61" s="138"/>
      <c r="L61" s="38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8"/>
      <c r="D65" s="134" t="s">
        <v>59</v>
      </c>
      <c r="E65" s="135"/>
      <c r="F65" s="135"/>
      <c r="G65" s="134" t="s">
        <v>60</v>
      </c>
      <c r="H65" s="135"/>
      <c r="I65" s="136"/>
      <c r="J65" s="135"/>
      <c r="K65" s="135"/>
      <c r="L65" s="38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8"/>
      <c r="D76" s="137" t="s">
        <v>57</v>
      </c>
      <c r="E76" s="138"/>
      <c r="F76" s="139" t="s">
        <v>58</v>
      </c>
      <c r="G76" s="137" t="s">
        <v>57</v>
      </c>
      <c r="H76" s="138"/>
      <c r="I76" s="140"/>
      <c r="J76" s="141" t="s">
        <v>58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163</v>
      </c>
      <c r="D82" s="35"/>
      <c r="E82" s="35"/>
      <c r="F82" s="35"/>
      <c r="G82" s="35"/>
      <c r="H82" s="35"/>
      <c r="I82" s="111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1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1"/>
      <c r="J84" s="35"/>
      <c r="K84" s="35"/>
      <c r="L84" s="38"/>
    </row>
    <row r="85" spans="2:47" s="1" customFormat="1" ht="14.45" customHeight="1">
      <c r="B85" s="34"/>
      <c r="C85" s="35"/>
      <c r="D85" s="35"/>
      <c r="E85" s="307" t="str">
        <f>E7</f>
        <v>Stavební úpravy bytu č. 7, Dobrovského 2, (4.np), Nový Jičín</v>
      </c>
      <c r="F85" s="308"/>
      <c r="G85" s="308"/>
      <c r="H85" s="308"/>
      <c r="I85" s="111"/>
      <c r="J85" s="35"/>
      <c r="K85" s="35"/>
      <c r="L85" s="38"/>
    </row>
    <row r="86" spans="2:47" s="1" customFormat="1" ht="12" customHeight="1">
      <c r="B86" s="34"/>
      <c r="C86" s="29" t="s">
        <v>102</v>
      </c>
      <c r="D86" s="35"/>
      <c r="E86" s="35"/>
      <c r="F86" s="35"/>
      <c r="G86" s="35"/>
      <c r="H86" s="35"/>
      <c r="I86" s="111"/>
      <c r="J86" s="35"/>
      <c r="K86" s="35"/>
      <c r="L86" s="38"/>
    </row>
    <row r="87" spans="2:47" s="1" customFormat="1" ht="14.45" customHeight="1">
      <c r="B87" s="34"/>
      <c r="C87" s="35"/>
      <c r="D87" s="35"/>
      <c r="E87" s="290" t="str">
        <f>E9</f>
        <v>032-A-1 - 01 SO 01 - Stavební úpravy</v>
      </c>
      <c r="F87" s="306"/>
      <c r="G87" s="306"/>
      <c r="H87" s="306"/>
      <c r="I87" s="111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1"/>
      <c r="J88" s="35"/>
      <c r="K88" s="35"/>
      <c r="L88" s="38"/>
    </row>
    <row r="89" spans="2:47" s="1" customFormat="1" ht="12" customHeight="1">
      <c r="B89" s="34"/>
      <c r="C89" s="29" t="s">
        <v>23</v>
      </c>
      <c r="D89" s="35"/>
      <c r="E89" s="35"/>
      <c r="F89" s="27" t="str">
        <f>F12</f>
        <v>parc.č. 23/1, k.ú. Nový Jičín-Město</v>
      </c>
      <c r="G89" s="35"/>
      <c r="H89" s="35"/>
      <c r="I89" s="113" t="s">
        <v>25</v>
      </c>
      <c r="J89" s="61" t="str">
        <f>IF(J12="","",J12)</f>
        <v>25. 4. 2019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1"/>
      <c r="J90" s="35"/>
      <c r="K90" s="35"/>
      <c r="L90" s="38"/>
    </row>
    <row r="91" spans="2:47" s="1" customFormat="1" ht="40.9" customHeight="1">
      <c r="B91" s="34"/>
      <c r="C91" s="29" t="s">
        <v>27</v>
      </c>
      <c r="D91" s="35"/>
      <c r="E91" s="35"/>
      <c r="F91" s="27" t="str">
        <f>E15</f>
        <v>Město Nový Jičín, Masarykovo nám.1</v>
      </c>
      <c r="G91" s="35"/>
      <c r="H91" s="35"/>
      <c r="I91" s="113" t="s">
        <v>35</v>
      </c>
      <c r="J91" s="32" t="str">
        <f>E21</f>
        <v>Oldřich Němec, Divadelní 8,, Nový Jičín</v>
      </c>
      <c r="K91" s="35"/>
      <c r="L91" s="38"/>
    </row>
    <row r="92" spans="2:47" s="1" customFormat="1" ht="15.6" customHeight="1">
      <c r="B92" s="34"/>
      <c r="C92" s="29" t="s">
        <v>33</v>
      </c>
      <c r="D92" s="35"/>
      <c r="E92" s="35"/>
      <c r="F92" s="27" t="str">
        <f>IF(E18="","",E18)</f>
        <v>Vyplň údaj</v>
      </c>
      <c r="G92" s="35"/>
      <c r="H92" s="35"/>
      <c r="I92" s="113" t="s">
        <v>39</v>
      </c>
      <c r="J92" s="32" t="str">
        <f>E24</f>
        <v>V.Procházková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1"/>
      <c r="J93" s="35"/>
      <c r="K93" s="35"/>
      <c r="L93" s="38"/>
    </row>
    <row r="94" spans="2:47" s="1" customFormat="1" ht="29.25" customHeight="1">
      <c r="B94" s="34"/>
      <c r="C94" s="148" t="s">
        <v>164</v>
      </c>
      <c r="D94" s="149"/>
      <c r="E94" s="149"/>
      <c r="F94" s="149"/>
      <c r="G94" s="149"/>
      <c r="H94" s="149"/>
      <c r="I94" s="150"/>
      <c r="J94" s="151" t="s">
        <v>165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1"/>
      <c r="J95" s="35"/>
      <c r="K95" s="35"/>
      <c r="L95" s="38"/>
    </row>
    <row r="96" spans="2:47" s="1" customFormat="1" ht="22.9" customHeight="1">
      <c r="B96" s="34"/>
      <c r="C96" s="152" t="s">
        <v>166</v>
      </c>
      <c r="D96" s="35"/>
      <c r="E96" s="35"/>
      <c r="F96" s="35"/>
      <c r="G96" s="35"/>
      <c r="H96" s="35"/>
      <c r="I96" s="111"/>
      <c r="J96" s="79">
        <f>J141</f>
        <v>0</v>
      </c>
      <c r="K96" s="35"/>
      <c r="L96" s="38"/>
      <c r="AU96" s="17" t="s">
        <v>167</v>
      </c>
    </row>
    <row r="97" spans="2:12" s="8" customFormat="1" ht="24.95" customHeight="1">
      <c r="B97" s="153"/>
      <c r="C97" s="154"/>
      <c r="D97" s="155" t="s">
        <v>168</v>
      </c>
      <c r="E97" s="156"/>
      <c r="F97" s="156"/>
      <c r="G97" s="156"/>
      <c r="H97" s="156"/>
      <c r="I97" s="157"/>
      <c r="J97" s="158">
        <f>J142</f>
        <v>0</v>
      </c>
      <c r="K97" s="154"/>
      <c r="L97" s="159"/>
    </row>
    <row r="98" spans="2:12" s="9" customFormat="1" ht="19.899999999999999" customHeight="1">
      <c r="B98" s="160"/>
      <c r="C98" s="161"/>
      <c r="D98" s="162" t="s">
        <v>169</v>
      </c>
      <c r="E98" s="163"/>
      <c r="F98" s="163"/>
      <c r="G98" s="163"/>
      <c r="H98" s="163"/>
      <c r="I98" s="164"/>
      <c r="J98" s="165">
        <f>J143</f>
        <v>0</v>
      </c>
      <c r="K98" s="161"/>
      <c r="L98" s="166"/>
    </row>
    <row r="99" spans="2:12" s="9" customFormat="1" ht="19.899999999999999" customHeight="1">
      <c r="B99" s="160"/>
      <c r="C99" s="161"/>
      <c r="D99" s="162" t="s">
        <v>170</v>
      </c>
      <c r="E99" s="163"/>
      <c r="F99" s="163"/>
      <c r="G99" s="163"/>
      <c r="H99" s="163"/>
      <c r="I99" s="164"/>
      <c r="J99" s="165">
        <f>J154</f>
        <v>0</v>
      </c>
      <c r="K99" s="161"/>
      <c r="L99" s="166"/>
    </row>
    <row r="100" spans="2:12" s="9" customFormat="1" ht="19.899999999999999" customHeight="1">
      <c r="B100" s="160"/>
      <c r="C100" s="161"/>
      <c r="D100" s="162" t="s">
        <v>171</v>
      </c>
      <c r="E100" s="163"/>
      <c r="F100" s="163"/>
      <c r="G100" s="163"/>
      <c r="H100" s="163"/>
      <c r="I100" s="164"/>
      <c r="J100" s="165">
        <f>J194</f>
        <v>0</v>
      </c>
      <c r="K100" s="161"/>
      <c r="L100" s="166"/>
    </row>
    <row r="101" spans="2:12" s="9" customFormat="1" ht="19.899999999999999" customHeight="1">
      <c r="B101" s="160"/>
      <c r="C101" s="161"/>
      <c r="D101" s="162" t="s">
        <v>172</v>
      </c>
      <c r="E101" s="163"/>
      <c r="F101" s="163"/>
      <c r="G101" s="163"/>
      <c r="H101" s="163"/>
      <c r="I101" s="164"/>
      <c r="J101" s="165">
        <f>J277</f>
        <v>0</v>
      </c>
      <c r="K101" s="161"/>
      <c r="L101" s="166"/>
    </row>
    <row r="102" spans="2:12" s="9" customFormat="1" ht="19.899999999999999" customHeight="1">
      <c r="B102" s="160"/>
      <c r="C102" s="161"/>
      <c r="D102" s="162" t="s">
        <v>173</v>
      </c>
      <c r="E102" s="163"/>
      <c r="F102" s="163"/>
      <c r="G102" s="163"/>
      <c r="H102" s="163"/>
      <c r="I102" s="164"/>
      <c r="J102" s="165">
        <f>J284</f>
        <v>0</v>
      </c>
      <c r="K102" s="161"/>
      <c r="L102" s="166"/>
    </row>
    <row r="103" spans="2:12" s="8" customFormat="1" ht="24.95" customHeight="1">
      <c r="B103" s="153"/>
      <c r="C103" s="154"/>
      <c r="D103" s="155" t="s">
        <v>174</v>
      </c>
      <c r="E103" s="156"/>
      <c r="F103" s="156"/>
      <c r="G103" s="156"/>
      <c r="H103" s="156"/>
      <c r="I103" s="157"/>
      <c r="J103" s="158">
        <f>J286</f>
        <v>0</v>
      </c>
      <c r="K103" s="154"/>
      <c r="L103" s="159"/>
    </row>
    <row r="104" spans="2:12" s="9" customFormat="1" ht="19.899999999999999" customHeight="1">
      <c r="B104" s="160"/>
      <c r="C104" s="161"/>
      <c r="D104" s="162" t="s">
        <v>175</v>
      </c>
      <c r="E104" s="163"/>
      <c r="F104" s="163"/>
      <c r="G104" s="163"/>
      <c r="H104" s="163"/>
      <c r="I104" s="164"/>
      <c r="J104" s="165">
        <f>J287</f>
        <v>0</v>
      </c>
      <c r="K104" s="161"/>
      <c r="L104" s="166"/>
    </row>
    <row r="105" spans="2:12" s="9" customFormat="1" ht="19.899999999999999" customHeight="1">
      <c r="B105" s="160"/>
      <c r="C105" s="161"/>
      <c r="D105" s="162" t="s">
        <v>176</v>
      </c>
      <c r="E105" s="163"/>
      <c r="F105" s="163"/>
      <c r="G105" s="163"/>
      <c r="H105" s="163"/>
      <c r="I105" s="164"/>
      <c r="J105" s="165">
        <f>J301</f>
        <v>0</v>
      </c>
      <c r="K105" s="161"/>
      <c r="L105" s="166"/>
    </row>
    <row r="106" spans="2:12" s="9" customFormat="1" ht="19.899999999999999" customHeight="1">
      <c r="B106" s="160"/>
      <c r="C106" s="161"/>
      <c r="D106" s="162" t="s">
        <v>177</v>
      </c>
      <c r="E106" s="163"/>
      <c r="F106" s="163"/>
      <c r="G106" s="163"/>
      <c r="H106" s="163"/>
      <c r="I106" s="164"/>
      <c r="J106" s="165">
        <f>J313</f>
        <v>0</v>
      </c>
      <c r="K106" s="161"/>
      <c r="L106" s="166"/>
    </row>
    <row r="107" spans="2:12" s="9" customFormat="1" ht="19.899999999999999" customHeight="1">
      <c r="B107" s="160"/>
      <c r="C107" s="161"/>
      <c r="D107" s="162" t="s">
        <v>178</v>
      </c>
      <c r="E107" s="163"/>
      <c r="F107" s="163"/>
      <c r="G107" s="163"/>
      <c r="H107" s="163"/>
      <c r="I107" s="164"/>
      <c r="J107" s="165">
        <f>J337</f>
        <v>0</v>
      </c>
      <c r="K107" s="161"/>
      <c r="L107" s="166"/>
    </row>
    <row r="108" spans="2:12" s="9" customFormat="1" ht="19.899999999999999" customHeight="1">
      <c r="B108" s="160"/>
      <c r="C108" s="161"/>
      <c r="D108" s="162" t="s">
        <v>179</v>
      </c>
      <c r="E108" s="163"/>
      <c r="F108" s="163"/>
      <c r="G108" s="163"/>
      <c r="H108" s="163"/>
      <c r="I108" s="164"/>
      <c r="J108" s="165">
        <f>J348</f>
        <v>0</v>
      </c>
      <c r="K108" s="161"/>
      <c r="L108" s="166"/>
    </row>
    <row r="109" spans="2:12" s="9" customFormat="1" ht="19.899999999999999" customHeight="1">
      <c r="B109" s="160"/>
      <c r="C109" s="161"/>
      <c r="D109" s="162" t="s">
        <v>180</v>
      </c>
      <c r="E109" s="163"/>
      <c r="F109" s="163"/>
      <c r="G109" s="163"/>
      <c r="H109" s="163"/>
      <c r="I109" s="164"/>
      <c r="J109" s="165">
        <f>J440</f>
        <v>0</v>
      </c>
      <c r="K109" s="161"/>
      <c r="L109" s="166"/>
    </row>
    <row r="110" spans="2:12" s="9" customFormat="1" ht="19.899999999999999" customHeight="1">
      <c r="B110" s="160"/>
      <c r="C110" s="161"/>
      <c r="D110" s="162" t="s">
        <v>181</v>
      </c>
      <c r="E110" s="163"/>
      <c r="F110" s="163"/>
      <c r="G110" s="163"/>
      <c r="H110" s="163"/>
      <c r="I110" s="164"/>
      <c r="J110" s="165">
        <f>J478</f>
        <v>0</v>
      </c>
      <c r="K110" s="161"/>
      <c r="L110" s="166"/>
    </row>
    <row r="111" spans="2:12" s="9" customFormat="1" ht="19.899999999999999" customHeight="1">
      <c r="B111" s="160"/>
      <c r="C111" s="161"/>
      <c r="D111" s="162" t="s">
        <v>182</v>
      </c>
      <c r="E111" s="163"/>
      <c r="F111" s="163"/>
      <c r="G111" s="163"/>
      <c r="H111" s="163"/>
      <c r="I111" s="164"/>
      <c r="J111" s="165">
        <f>J498</f>
        <v>0</v>
      </c>
      <c r="K111" s="161"/>
      <c r="L111" s="166"/>
    </row>
    <row r="112" spans="2:12" s="9" customFormat="1" ht="19.899999999999999" customHeight="1">
      <c r="B112" s="160"/>
      <c r="C112" s="161"/>
      <c r="D112" s="162" t="s">
        <v>183</v>
      </c>
      <c r="E112" s="163"/>
      <c r="F112" s="163"/>
      <c r="G112" s="163"/>
      <c r="H112" s="163"/>
      <c r="I112" s="164"/>
      <c r="J112" s="165">
        <f>J509</f>
        <v>0</v>
      </c>
      <c r="K112" s="161"/>
      <c r="L112" s="166"/>
    </row>
    <row r="113" spans="2:12" s="9" customFormat="1" ht="19.899999999999999" customHeight="1">
      <c r="B113" s="160"/>
      <c r="C113" s="161"/>
      <c r="D113" s="162" t="s">
        <v>184</v>
      </c>
      <c r="E113" s="163"/>
      <c r="F113" s="163"/>
      <c r="G113" s="163"/>
      <c r="H113" s="163"/>
      <c r="I113" s="164"/>
      <c r="J113" s="165">
        <f>J557</f>
        <v>0</v>
      </c>
      <c r="K113" s="161"/>
      <c r="L113" s="166"/>
    </row>
    <row r="114" spans="2:12" s="9" customFormat="1" ht="19.899999999999999" customHeight="1">
      <c r="B114" s="160"/>
      <c r="C114" s="161"/>
      <c r="D114" s="162" t="s">
        <v>185</v>
      </c>
      <c r="E114" s="163"/>
      <c r="F114" s="163"/>
      <c r="G114" s="163"/>
      <c r="H114" s="163"/>
      <c r="I114" s="164"/>
      <c r="J114" s="165">
        <f>J569</f>
        <v>0</v>
      </c>
      <c r="K114" s="161"/>
      <c r="L114" s="166"/>
    </row>
    <row r="115" spans="2:12" s="9" customFormat="1" ht="19.899999999999999" customHeight="1">
      <c r="B115" s="160"/>
      <c r="C115" s="161"/>
      <c r="D115" s="162" t="s">
        <v>186</v>
      </c>
      <c r="E115" s="163"/>
      <c r="F115" s="163"/>
      <c r="G115" s="163"/>
      <c r="H115" s="163"/>
      <c r="I115" s="164"/>
      <c r="J115" s="165">
        <f>J583</f>
        <v>0</v>
      </c>
      <c r="K115" s="161"/>
      <c r="L115" s="166"/>
    </row>
    <row r="116" spans="2:12" s="9" customFormat="1" ht="19.899999999999999" customHeight="1">
      <c r="B116" s="160"/>
      <c r="C116" s="161"/>
      <c r="D116" s="162" t="s">
        <v>187</v>
      </c>
      <c r="E116" s="163"/>
      <c r="F116" s="163"/>
      <c r="G116" s="163"/>
      <c r="H116" s="163"/>
      <c r="I116" s="164"/>
      <c r="J116" s="165">
        <f>J589</f>
        <v>0</v>
      </c>
      <c r="K116" s="161"/>
      <c r="L116" s="166"/>
    </row>
    <row r="117" spans="2:12" s="8" customFormat="1" ht="24.95" customHeight="1">
      <c r="B117" s="153"/>
      <c r="C117" s="154"/>
      <c r="D117" s="155" t="s">
        <v>188</v>
      </c>
      <c r="E117" s="156"/>
      <c r="F117" s="156"/>
      <c r="G117" s="156"/>
      <c r="H117" s="156"/>
      <c r="I117" s="157"/>
      <c r="J117" s="158">
        <f>J602</f>
        <v>0</v>
      </c>
      <c r="K117" s="154"/>
      <c r="L117" s="159"/>
    </row>
    <row r="118" spans="2:12" s="9" customFormat="1" ht="19.899999999999999" customHeight="1">
      <c r="B118" s="160"/>
      <c r="C118" s="161"/>
      <c r="D118" s="162" t="s">
        <v>189</v>
      </c>
      <c r="E118" s="163"/>
      <c r="F118" s="163"/>
      <c r="G118" s="163"/>
      <c r="H118" s="163"/>
      <c r="I118" s="164"/>
      <c r="J118" s="165">
        <f>J603</f>
        <v>0</v>
      </c>
      <c r="K118" s="161"/>
      <c r="L118" s="166"/>
    </row>
    <row r="119" spans="2:12" s="8" customFormat="1" ht="24.95" customHeight="1">
      <c r="B119" s="153"/>
      <c r="C119" s="154"/>
      <c r="D119" s="155" t="s">
        <v>190</v>
      </c>
      <c r="E119" s="156"/>
      <c r="F119" s="156"/>
      <c r="G119" s="156"/>
      <c r="H119" s="156"/>
      <c r="I119" s="157"/>
      <c r="J119" s="158">
        <f>J621</f>
        <v>0</v>
      </c>
      <c r="K119" s="154"/>
      <c r="L119" s="159"/>
    </row>
    <row r="120" spans="2:12" s="8" customFormat="1" ht="24.95" customHeight="1">
      <c r="B120" s="153"/>
      <c r="C120" s="154"/>
      <c r="D120" s="155" t="s">
        <v>191</v>
      </c>
      <c r="E120" s="156"/>
      <c r="F120" s="156"/>
      <c r="G120" s="156"/>
      <c r="H120" s="156"/>
      <c r="I120" s="157"/>
      <c r="J120" s="158">
        <f>J625</f>
        <v>0</v>
      </c>
      <c r="K120" s="154"/>
      <c r="L120" s="159"/>
    </row>
    <row r="121" spans="2:12" s="9" customFormat="1" ht="19.899999999999999" customHeight="1">
      <c r="B121" s="160"/>
      <c r="C121" s="161"/>
      <c r="D121" s="162" t="s">
        <v>192</v>
      </c>
      <c r="E121" s="163"/>
      <c r="F121" s="163"/>
      <c r="G121" s="163"/>
      <c r="H121" s="163"/>
      <c r="I121" s="164"/>
      <c r="J121" s="165">
        <f>J626</f>
        <v>0</v>
      </c>
      <c r="K121" s="161"/>
      <c r="L121" s="166"/>
    </row>
    <row r="122" spans="2:12" s="1" customFormat="1" ht="21.75" customHeight="1">
      <c r="B122" s="34"/>
      <c r="C122" s="35"/>
      <c r="D122" s="35"/>
      <c r="E122" s="35"/>
      <c r="F122" s="35"/>
      <c r="G122" s="35"/>
      <c r="H122" s="35"/>
      <c r="I122" s="111"/>
      <c r="J122" s="35"/>
      <c r="K122" s="35"/>
      <c r="L122" s="38"/>
    </row>
    <row r="123" spans="2:12" s="1" customFormat="1" ht="6.95" customHeight="1">
      <c r="B123" s="49"/>
      <c r="C123" s="50"/>
      <c r="D123" s="50"/>
      <c r="E123" s="50"/>
      <c r="F123" s="50"/>
      <c r="G123" s="50"/>
      <c r="H123" s="50"/>
      <c r="I123" s="144"/>
      <c r="J123" s="50"/>
      <c r="K123" s="50"/>
      <c r="L123" s="38"/>
    </row>
    <row r="127" spans="2:12" s="1" customFormat="1" ht="6.95" customHeight="1">
      <c r="B127" s="51"/>
      <c r="C127" s="52"/>
      <c r="D127" s="52"/>
      <c r="E127" s="52"/>
      <c r="F127" s="52"/>
      <c r="G127" s="52"/>
      <c r="H127" s="52"/>
      <c r="I127" s="147"/>
      <c r="J127" s="52"/>
      <c r="K127" s="52"/>
      <c r="L127" s="38"/>
    </row>
    <row r="128" spans="2:12" s="1" customFormat="1" ht="24.95" customHeight="1">
      <c r="B128" s="34"/>
      <c r="C128" s="23" t="s">
        <v>193</v>
      </c>
      <c r="D128" s="35"/>
      <c r="E128" s="35"/>
      <c r="F128" s="35"/>
      <c r="G128" s="35"/>
      <c r="H128" s="35"/>
      <c r="I128" s="111"/>
      <c r="J128" s="35"/>
      <c r="K128" s="35"/>
      <c r="L128" s="38"/>
    </row>
    <row r="129" spans="2:65" s="1" customFormat="1" ht="6.95" customHeight="1">
      <c r="B129" s="34"/>
      <c r="C129" s="35"/>
      <c r="D129" s="35"/>
      <c r="E129" s="35"/>
      <c r="F129" s="35"/>
      <c r="G129" s="35"/>
      <c r="H129" s="35"/>
      <c r="I129" s="111"/>
      <c r="J129" s="35"/>
      <c r="K129" s="35"/>
      <c r="L129" s="38"/>
    </row>
    <row r="130" spans="2:65" s="1" customFormat="1" ht="12" customHeight="1">
      <c r="B130" s="34"/>
      <c r="C130" s="29" t="s">
        <v>16</v>
      </c>
      <c r="D130" s="35"/>
      <c r="E130" s="35"/>
      <c r="F130" s="35"/>
      <c r="G130" s="35"/>
      <c r="H130" s="35"/>
      <c r="I130" s="111"/>
      <c r="J130" s="35"/>
      <c r="K130" s="35"/>
      <c r="L130" s="38"/>
    </row>
    <row r="131" spans="2:65" s="1" customFormat="1" ht="14.45" customHeight="1">
      <c r="B131" s="34"/>
      <c r="C131" s="35"/>
      <c r="D131" s="35"/>
      <c r="E131" s="307" t="str">
        <f>E7</f>
        <v>Stavební úpravy bytu č. 7, Dobrovského 2, (4.np), Nový Jičín</v>
      </c>
      <c r="F131" s="308"/>
      <c r="G131" s="308"/>
      <c r="H131" s="308"/>
      <c r="I131" s="111"/>
      <c r="J131" s="35"/>
      <c r="K131" s="35"/>
      <c r="L131" s="38"/>
    </row>
    <row r="132" spans="2:65" s="1" customFormat="1" ht="12" customHeight="1">
      <c r="B132" s="34"/>
      <c r="C132" s="29" t="s">
        <v>102</v>
      </c>
      <c r="D132" s="35"/>
      <c r="E132" s="35"/>
      <c r="F132" s="35"/>
      <c r="G132" s="35"/>
      <c r="H132" s="35"/>
      <c r="I132" s="111"/>
      <c r="J132" s="35"/>
      <c r="K132" s="35"/>
      <c r="L132" s="38"/>
    </row>
    <row r="133" spans="2:65" s="1" customFormat="1" ht="14.45" customHeight="1">
      <c r="B133" s="34"/>
      <c r="C133" s="35"/>
      <c r="D133" s="35"/>
      <c r="E133" s="290" t="str">
        <f>E9</f>
        <v>032-A-1 - 01 SO 01 - Stavební úpravy</v>
      </c>
      <c r="F133" s="306"/>
      <c r="G133" s="306"/>
      <c r="H133" s="306"/>
      <c r="I133" s="111"/>
      <c r="J133" s="35"/>
      <c r="K133" s="35"/>
      <c r="L133" s="38"/>
    </row>
    <row r="134" spans="2:65" s="1" customFormat="1" ht="6.95" customHeight="1">
      <c r="B134" s="34"/>
      <c r="C134" s="35"/>
      <c r="D134" s="35"/>
      <c r="E134" s="35"/>
      <c r="F134" s="35"/>
      <c r="G134" s="35"/>
      <c r="H134" s="35"/>
      <c r="I134" s="111"/>
      <c r="J134" s="35"/>
      <c r="K134" s="35"/>
      <c r="L134" s="38"/>
    </row>
    <row r="135" spans="2:65" s="1" customFormat="1" ht="12" customHeight="1">
      <c r="B135" s="34"/>
      <c r="C135" s="29" t="s">
        <v>23</v>
      </c>
      <c r="D135" s="35"/>
      <c r="E135" s="35"/>
      <c r="F135" s="27" t="str">
        <f>F12</f>
        <v>parc.č. 23/1, k.ú. Nový Jičín-Město</v>
      </c>
      <c r="G135" s="35"/>
      <c r="H135" s="35"/>
      <c r="I135" s="113" t="s">
        <v>25</v>
      </c>
      <c r="J135" s="61" t="str">
        <f>IF(J12="","",J12)</f>
        <v>25. 4. 2019</v>
      </c>
      <c r="K135" s="35"/>
      <c r="L135" s="38"/>
    </row>
    <row r="136" spans="2:65" s="1" customFormat="1" ht="6.95" customHeight="1">
      <c r="B136" s="34"/>
      <c r="C136" s="35"/>
      <c r="D136" s="35"/>
      <c r="E136" s="35"/>
      <c r="F136" s="35"/>
      <c r="G136" s="35"/>
      <c r="H136" s="35"/>
      <c r="I136" s="111"/>
      <c r="J136" s="35"/>
      <c r="K136" s="35"/>
      <c r="L136" s="38"/>
    </row>
    <row r="137" spans="2:65" s="1" customFormat="1" ht="40.9" customHeight="1">
      <c r="B137" s="34"/>
      <c r="C137" s="29" t="s">
        <v>27</v>
      </c>
      <c r="D137" s="35"/>
      <c r="E137" s="35"/>
      <c r="F137" s="27" t="str">
        <f>E15</f>
        <v>Město Nový Jičín, Masarykovo nám.1</v>
      </c>
      <c r="G137" s="35"/>
      <c r="H137" s="35"/>
      <c r="I137" s="113" t="s">
        <v>35</v>
      </c>
      <c r="J137" s="32" t="str">
        <f>E21</f>
        <v>Oldřich Němec, Divadelní 8,, Nový Jičín</v>
      </c>
      <c r="K137" s="35"/>
      <c r="L137" s="38"/>
    </row>
    <row r="138" spans="2:65" s="1" customFormat="1" ht="15.6" customHeight="1">
      <c r="B138" s="34"/>
      <c r="C138" s="29" t="s">
        <v>33</v>
      </c>
      <c r="D138" s="35"/>
      <c r="E138" s="35"/>
      <c r="F138" s="27" t="str">
        <f>IF(E18="","",E18)</f>
        <v>Vyplň údaj</v>
      </c>
      <c r="G138" s="35"/>
      <c r="H138" s="35"/>
      <c r="I138" s="113" t="s">
        <v>39</v>
      </c>
      <c r="J138" s="32" t="str">
        <f>E24</f>
        <v>V.Procházková</v>
      </c>
      <c r="K138" s="35"/>
      <c r="L138" s="38"/>
    </row>
    <row r="139" spans="2:65" s="1" customFormat="1" ht="10.35" customHeight="1">
      <c r="B139" s="34"/>
      <c r="C139" s="35"/>
      <c r="D139" s="35"/>
      <c r="E139" s="35"/>
      <c r="F139" s="35"/>
      <c r="G139" s="35"/>
      <c r="H139" s="35"/>
      <c r="I139" s="111"/>
      <c r="J139" s="35"/>
      <c r="K139" s="35"/>
      <c r="L139" s="38"/>
    </row>
    <row r="140" spans="2:65" s="10" customFormat="1" ht="29.25" customHeight="1">
      <c r="B140" s="167"/>
      <c r="C140" s="168" t="s">
        <v>194</v>
      </c>
      <c r="D140" s="169" t="s">
        <v>67</v>
      </c>
      <c r="E140" s="169" t="s">
        <v>63</v>
      </c>
      <c r="F140" s="169" t="s">
        <v>64</v>
      </c>
      <c r="G140" s="169" t="s">
        <v>195</v>
      </c>
      <c r="H140" s="169" t="s">
        <v>196</v>
      </c>
      <c r="I140" s="170" t="s">
        <v>197</v>
      </c>
      <c r="J140" s="169" t="s">
        <v>165</v>
      </c>
      <c r="K140" s="171" t="s">
        <v>198</v>
      </c>
      <c r="L140" s="172"/>
      <c r="M140" s="70" t="s">
        <v>1</v>
      </c>
      <c r="N140" s="71" t="s">
        <v>46</v>
      </c>
      <c r="O140" s="71" t="s">
        <v>199</v>
      </c>
      <c r="P140" s="71" t="s">
        <v>200</v>
      </c>
      <c r="Q140" s="71" t="s">
        <v>201</v>
      </c>
      <c r="R140" s="71" t="s">
        <v>202</v>
      </c>
      <c r="S140" s="71" t="s">
        <v>203</v>
      </c>
      <c r="T140" s="72" t="s">
        <v>204</v>
      </c>
    </row>
    <row r="141" spans="2:65" s="1" customFormat="1" ht="22.9" customHeight="1">
      <c r="B141" s="34"/>
      <c r="C141" s="77" t="s">
        <v>205</v>
      </c>
      <c r="D141" s="35"/>
      <c r="E141" s="35"/>
      <c r="F141" s="35"/>
      <c r="G141" s="35"/>
      <c r="H141" s="35"/>
      <c r="I141" s="111"/>
      <c r="J141" s="173">
        <f>BK141</f>
        <v>0</v>
      </c>
      <c r="K141" s="35"/>
      <c r="L141" s="38"/>
      <c r="M141" s="73"/>
      <c r="N141" s="74"/>
      <c r="O141" s="74"/>
      <c r="P141" s="174">
        <f>P142+P286+P602+P621+P625</f>
        <v>0</v>
      </c>
      <c r="Q141" s="74"/>
      <c r="R141" s="174">
        <f>R142+R286+R602+R621+R625</f>
        <v>8.5841346900000008</v>
      </c>
      <c r="S141" s="74"/>
      <c r="T141" s="175">
        <f>T142+T286+T602+T621+T625</f>
        <v>20.28632739</v>
      </c>
      <c r="AT141" s="17" t="s">
        <v>81</v>
      </c>
      <c r="AU141" s="17" t="s">
        <v>167</v>
      </c>
      <c r="BK141" s="176">
        <f>BK142+BK286+BK602+BK621+BK625</f>
        <v>0</v>
      </c>
    </row>
    <row r="142" spans="2:65" s="11" customFormat="1" ht="25.9" customHeight="1">
      <c r="B142" s="177"/>
      <c r="C142" s="178"/>
      <c r="D142" s="179" t="s">
        <v>81</v>
      </c>
      <c r="E142" s="180" t="s">
        <v>206</v>
      </c>
      <c r="F142" s="180" t="s">
        <v>207</v>
      </c>
      <c r="G142" s="178"/>
      <c r="H142" s="178"/>
      <c r="I142" s="181"/>
      <c r="J142" s="182">
        <f>BK142</f>
        <v>0</v>
      </c>
      <c r="K142" s="178"/>
      <c r="L142" s="183"/>
      <c r="M142" s="184"/>
      <c r="N142" s="185"/>
      <c r="O142" s="185"/>
      <c r="P142" s="186">
        <f>P143+P154+P194+P277+P284</f>
        <v>0</v>
      </c>
      <c r="Q142" s="185"/>
      <c r="R142" s="186">
        <f>R143+R154+R194+R277+R284</f>
        <v>6.4820262000000008</v>
      </c>
      <c r="S142" s="185"/>
      <c r="T142" s="187">
        <f>T143+T154+T194+T277+T284</f>
        <v>17.239304000000001</v>
      </c>
      <c r="AR142" s="188" t="s">
        <v>22</v>
      </c>
      <c r="AT142" s="189" t="s">
        <v>81</v>
      </c>
      <c r="AU142" s="189" t="s">
        <v>82</v>
      </c>
      <c r="AY142" s="188" t="s">
        <v>208</v>
      </c>
      <c r="BK142" s="190">
        <f>BK143+BK154+BK194+BK277+BK284</f>
        <v>0</v>
      </c>
    </row>
    <row r="143" spans="2:65" s="11" customFormat="1" ht="22.9" customHeight="1">
      <c r="B143" s="177"/>
      <c r="C143" s="178"/>
      <c r="D143" s="179" t="s">
        <v>81</v>
      </c>
      <c r="E143" s="191" t="s">
        <v>152</v>
      </c>
      <c r="F143" s="191" t="s">
        <v>209</v>
      </c>
      <c r="G143" s="178"/>
      <c r="H143" s="178"/>
      <c r="I143" s="181"/>
      <c r="J143" s="192">
        <f>BK143</f>
        <v>0</v>
      </c>
      <c r="K143" s="178"/>
      <c r="L143" s="183"/>
      <c r="M143" s="184"/>
      <c r="N143" s="185"/>
      <c r="O143" s="185"/>
      <c r="P143" s="186">
        <f>SUM(P144:P153)</f>
        <v>0</v>
      </c>
      <c r="Q143" s="185"/>
      <c r="R143" s="186">
        <f>SUM(R144:R153)</f>
        <v>0.81747054000000008</v>
      </c>
      <c r="S143" s="185"/>
      <c r="T143" s="187">
        <f>SUM(T144:T153)</f>
        <v>0</v>
      </c>
      <c r="AR143" s="188" t="s">
        <v>22</v>
      </c>
      <c r="AT143" s="189" t="s">
        <v>81</v>
      </c>
      <c r="AU143" s="189" t="s">
        <v>22</v>
      </c>
      <c r="AY143" s="188" t="s">
        <v>208</v>
      </c>
      <c r="BK143" s="190">
        <f>SUM(BK144:BK153)</f>
        <v>0</v>
      </c>
    </row>
    <row r="144" spans="2:65" s="1" customFormat="1" ht="21.6" customHeight="1">
      <c r="B144" s="34"/>
      <c r="C144" s="193" t="s">
        <v>22</v>
      </c>
      <c r="D144" s="193" t="s">
        <v>210</v>
      </c>
      <c r="E144" s="194" t="s">
        <v>211</v>
      </c>
      <c r="F144" s="195" t="s">
        <v>212</v>
      </c>
      <c r="G144" s="196" t="s">
        <v>213</v>
      </c>
      <c r="H144" s="197">
        <v>6.0999999999999999E-2</v>
      </c>
      <c r="I144" s="198"/>
      <c r="J144" s="199">
        <f>ROUND(I144*H144,2)</f>
        <v>0</v>
      </c>
      <c r="K144" s="195" t="s">
        <v>214</v>
      </c>
      <c r="L144" s="38"/>
      <c r="M144" s="200" t="s">
        <v>1</v>
      </c>
      <c r="N144" s="201" t="s">
        <v>48</v>
      </c>
      <c r="O144" s="66"/>
      <c r="P144" s="202">
        <f>O144*H144</f>
        <v>0</v>
      </c>
      <c r="Q144" s="202">
        <v>1.0900000000000001</v>
      </c>
      <c r="R144" s="202">
        <f>Q144*H144</f>
        <v>6.6490000000000007E-2</v>
      </c>
      <c r="S144" s="202">
        <v>0</v>
      </c>
      <c r="T144" s="203">
        <f>S144*H144</f>
        <v>0</v>
      </c>
      <c r="AR144" s="204" t="s">
        <v>215</v>
      </c>
      <c r="AT144" s="204" t="s">
        <v>210</v>
      </c>
      <c r="AU144" s="204" t="s">
        <v>95</v>
      </c>
      <c r="AY144" s="17" t="s">
        <v>208</v>
      </c>
      <c r="BE144" s="205">
        <f>IF(N144="základní",J144,0)</f>
        <v>0</v>
      </c>
      <c r="BF144" s="205">
        <f>IF(N144="snížená",J144,0)</f>
        <v>0</v>
      </c>
      <c r="BG144" s="205">
        <f>IF(N144="zákl. přenesená",J144,0)</f>
        <v>0</v>
      </c>
      <c r="BH144" s="205">
        <f>IF(N144="sníž. přenesená",J144,0)</f>
        <v>0</v>
      </c>
      <c r="BI144" s="205">
        <f>IF(N144="nulová",J144,0)</f>
        <v>0</v>
      </c>
      <c r="BJ144" s="17" t="s">
        <v>95</v>
      </c>
      <c r="BK144" s="205">
        <f>ROUND(I144*H144,2)</f>
        <v>0</v>
      </c>
      <c r="BL144" s="17" t="s">
        <v>215</v>
      </c>
      <c r="BM144" s="204" t="s">
        <v>216</v>
      </c>
    </row>
    <row r="145" spans="2:65" s="12" customFormat="1">
      <c r="B145" s="206"/>
      <c r="C145" s="207"/>
      <c r="D145" s="208" t="s">
        <v>217</v>
      </c>
      <c r="E145" s="209" t="s">
        <v>1</v>
      </c>
      <c r="F145" s="210" t="s">
        <v>218</v>
      </c>
      <c r="G145" s="207"/>
      <c r="H145" s="209" t="s">
        <v>1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217</v>
      </c>
      <c r="AU145" s="216" t="s">
        <v>95</v>
      </c>
      <c r="AV145" s="12" t="s">
        <v>22</v>
      </c>
      <c r="AW145" s="12" t="s">
        <v>38</v>
      </c>
      <c r="AX145" s="12" t="s">
        <v>82</v>
      </c>
      <c r="AY145" s="216" t="s">
        <v>208</v>
      </c>
    </row>
    <row r="146" spans="2:65" s="12" customFormat="1">
      <c r="B146" s="206"/>
      <c r="C146" s="207"/>
      <c r="D146" s="208" t="s">
        <v>217</v>
      </c>
      <c r="E146" s="209" t="s">
        <v>1</v>
      </c>
      <c r="F146" s="210" t="s">
        <v>219</v>
      </c>
      <c r="G146" s="207"/>
      <c r="H146" s="209" t="s">
        <v>1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217</v>
      </c>
      <c r="AU146" s="216" t="s">
        <v>95</v>
      </c>
      <c r="AV146" s="12" t="s">
        <v>22</v>
      </c>
      <c r="AW146" s="12" t="s">
        <v>38</v>
      </c>
      <c r="AX146" s="12" t="s">
        <v>82</v>
      </c>
      <c r="AY146" s="216" t="s">
        <v>208</v>
      </c>
    </row>
    <row r="147" spans="2:65" s="13" customFormat="1" ht="22.5">
      <c r="B147" s="217"/>
      <c r="C147" s="218"/>
      <c r="D147" s="208" t="s">
        <v>217</v>
      </c>
      <c r="E147" s="219" t="s">
        <v>1</v>
      </c>
      <c r="F147" s="220" t="s">
        <v>220</v>
      </c>
      <c r="G147" s="218"/>
      <c r="H147" s="221">
        <v>6.0999999999999999E-2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217</v>
      </c>
      <c r="AU147" s="227" t="s">
        <v>95</v>
      </c>
      <c r="AV147" s="13" t="s">
        <v>95</v>
      </c>
      <c r="AW147" s="13" t="s">
        <v>38</v>
      </c>
      <c r="AX147" s="13" t="s">
        <v>22</v>
      </c>
      <c r="AY147" s="227" t="s">
        <v>208</v>
      </c>
    </row>
    <row r="148" spans="2:65" s="1" customFormat="1" ht="21.6" customHeight="1">
      <c r="B148" s="34"/>
      <c r="C148" s="193" t="s">
        <v>95</v>
      </c>
      <c r="D148" s="193" t="s">
        <v>210</v>
      </c>
      <c r="E148" s="194" t="s">
        <v>221</v>
      </c>
      <c r="F148" s="195" t="s">
        <v>222</v>
      </c>
      <c r="G148" s="196" t="s">
        <v>223</v>
      </c>
      <c r="H148" s="197">
        <v>0.72</v>
      </c>
      <c r="I148" s="198"/>
      <c r="J148" s="199">
        <f>ROUND(I148*H148,2)</f>
        <v>0</v>
      </c>
      <c r="K148" s="195" t="s">
        <v>214</v>
      </c>
      <c r="L148" s="38"/>
      <c r="M148" s="200" t="s">
        <v>1</v>
      </c>
      <c r="N148" s="201" t="s">
        <v>48</v>
      </c>
      <c r="O148" s="66"/>
      <c r="P148" s="202">
        <f>O148*H148</f>
        <v>0</v>
      </c>
      <c r="Q148" s="202">
        <v>0.25364999999999999</v>
      </c>
      <c r="R148" s="202">
        <f>Q148*H148</f>
        <v>0.18262799999999998</v>
      </c>
      <c r="S148" s="202">
        <v>0</v>
      </c>
      <c r="T148" s="203">
        <f>S148*H148</f>
        <v>0</v>
      </c>
      <c r="AR148" s="204" t="s">
        <v>215</v>
      </c>
      <c r="AT148" s="204" t="s">
        <v>210</v>
      </c>
      <c r="AU148" s="204" t="s">
        <v>95</v>
      </c>
      <c r="AY148" s="17" t="s">
        <v>208</v>
      </c>
      <c r="BE148" s="205">
        <f>IF(N148="základní",J148,0)</f>
        <v>0</v>
      </c>
      <c r="BF148" s="205">
        <f>IF(N148="snížená",J148,0)</f>
        <v>0</v>
      </c>
      <c r="BG148" s="205">
        <f>IF(N148="zákl. přenesená",J148,0)</f>
        <v>0</v>
      </c>
      <c r="BH148" s="205">
        <f>IF(N148="sníž. přenesená",J148,0)</f>
        <v>0</v>
      </c>
      <c r="BI148" s="205">
        <f>IF(N148="nulová",J148,0)</f>
        <v>0</v>
      </c>
      <c r="BJ148" s="17" t="s">
        <v>95</v>
      </c>
      <c r="BK148" s="205">
        <f>ROUND(I148*H148,2)</f>
        <v>0</v>
      </c>
      <c r="BL148" s="17" t="s">
        <v>215</v>
      </c>
      <c r="BM148" s="204" t="s">
        <v>224</v>
      </c>
    </row>
    <row r="149" spans="2:65" s="13" customFormat="1">
      <c r="B149" s="217"/>
      <c r="C149" s="218"/>
      <c r="D149" s="208" t="s">
        <v>217</v>
      </c>
      <c r="E149" s="219" t="s">
        <v>1</v>
      </c>
      <c r="F149" s="220" t="s">
        <v>225</v>
      </c>
      <c r="G149" s="218"/>
      <c r="H149" s="221">
        <v>0.72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217</v>
      </c>
      <c r="AU149" s="227" t="s">
        <v>95</v>
      </c>
      <c r="AV149" s="13" t="s">
        <v>95</v>
      </c>
      <c r="AW149" s="13" t="s">
        <v>38</v>
      </c>
      <c r="AX149" s="13" t="s">
        <v>22</v>
      </c>
      <c r="AY149" s="227" t="s">
        <v>208</v>
      </c>
    </row>
    <row r="150" spans="2:65" s="1" customFormat="1" ht="21.6" customHeight="1">
      <c r="B150" s="34"/>
      <c r="C150" s="193" t="s">
        <v>152</v>
      </c>
      <c r="D150" s="193" t="s">
        <v>210</v>
      </c>
      <c r="E150" s="194" t="s">
        <v>226</v>
      </c>
      <c r="F150" s="195" t="s">
        <v>227</v>
      </c>
      <c r="G150" s="196" t="s">
        <v>223</v>
      </c>
      <c r="H150" s="197">
        <v>1.44</v>
      </c>
      <c r="I150" s="198"/>
      <c r="J150" s="199">
        <f>ROUND(I150*H150,2)</f>
        <v>0</v>
      </c>
      <c r="K150" s="195" t="s">
        <v>214</v>
      </c>
      <c r="L150" s="38"/>
      <c r="M150" s="200" t="s">
        <v>1</v>
      </c>
      <c r="N150" s="201" t="s">
        <v>48</v>
      </c>
      <c r="O150" s="66"/>
      <c r="P150" s="202">
        <f>O150*H150</f>
        <v>0</v>
      </c>
      <c r="Q150" s="202">
        <v>0.30313000000000001</v>
      </c>
      <c r="R150" s="202">
        <f>Q150*H150</f>
        <v>0.43650719999999998</v>
      </c>
      <c r="S150" s="202">
        <v>0</v>
      </c>
      <c r="T150" s="203">
        <f>S150*H150</f>
        <v>0</v>
      </c>
      <c r="AR150" s="204" t="s">
        <v>215</v>
      </c>
      <c r="AT150" s="204" t="s">
        <v>210</v>
      </c>
      <c r="AU150" s="204" t="s">
        <v>95</v>
      </c>
      <c r="AY150" s="17" t="s">
        <v>208</v>
      </c>
      <c r="BE150" s="205">
        <f>IF(N150="základní",J150,0)</f>
        <v>0</v>
      </c>
      <c r="BF150" s="205">
        <f>IF(N150="snížená",J150,0)</f>
        <v>0</v>
      </c>
      <c r="BG150" s="205">
        <f>IF(N150="zákl. přenesená",J150,0)</f>
        <v>0</v>
      </c>
      <c r="BH150" s="205">
        <f>IF(N150="sníž. přenesená",J150,0)</f>
        <v>0</v>
      </c>
      <c r="BI150" s="205">
        <f>IF(N150="nulová",J150,0)</f>
        <v>0</v>
      </c>
      <c r="BJ150" s="17" t="s">
        <v>95</v>
      </c>
      <c r="BK150" s="205">
        <f>ROUND(I150*H150,2)</f>
        <v>0</v>
      </c>
      <c r="BL150" s="17" t="s">
        <v>215</v>
      </c>
      <c r="BM150" s="204" t="s">
        <v>228</v>
      </c>
    </row>
    <row r="151" spans="2:65" s="13" customFormat="1">
      <c r="B151" s="217"/>
      <c r="C151" s="218"/>
      <c r="D151" s="208" t="s">
        <v>217</v>
      </c>
      <c r="E151" s="219" t="s">
        <v>1</v>
      </c>
      <c r="F151" s="220" t="s">
        <v>229</v>
      </c>
      <c r="G151" s="218"/>
      <c r="H151" s="221">
        <v>1.44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217</v>
      </c>
      <c r="AU151" s="227" t="s">
        <v>95</v>
      </c>
      <c r="AV151" s="13" t="s">
        <v>95</v>
      </c>
      <c r="AW151" s="13" t="s">
        <v>38</v>
      </c>
      <c r="AX151" s="13" t="s">
        <v>22</v>
      </c>
      <c r="AY151" s="227" t="s">
        <v>208</v>
      </c>
    </row>
    <row r="152" spans="2:65" s="1" customFormat="1" ht="21.6" customHeight="1">
      <c r="B152" s="34"/>
      <c r="C152" s="193" t="s">
        <v>215</v>
      </c>
      <c r="D152" s="193" t="s">
        <v>210</v>
      </c>
      <c r="E152" s="194" t="s">
        <v>230</v>
      </c>
      <c r="F152" s="195" t="s">
        <v>231</v>
      </c>
      <c r="G152" s="196" t="s">
        <v>223</v>
      </c>
      <c r="H152" s="197">
        <v>1.927</v>
      </c>
      <c r="I152" s="198"/>
      <c r="J152" s="199">
        <f>ROUND(I152*H152,2)</f>
        <v>0</v>
      </c>
      <c r="K152" s="195" t="s">
        <v>214</v>
      </c>
      <c r="L152" s="38"/>
      <c r="M152" s="200" t="s">
        <v>1</v>
      </c>
      <c r="N152" s="201" t="s">
        <v>48</v>
      </c>
      <c r="O152" s="66"/>
      <c r="P152" s="202">
        <f>O152*H152</f>
        <v>0</v>
      </c>
      <c r="Q152" s="202">
        <v>6.8419999999999995E-2</v>
      </c>
      <c r="R152" s="202">
        <f>Q152*H152</f>
        <v>0.13184534000000001</v>
      </c>
      <c r="S152" s="202">
        <v>0</v>
      </c>
      <c r="T152" s="203">
        <f>S152*H152</f>
        <v>0</v>
      </c>
      <c r="AR152" s="204" t="s">
        <v>215</v>
      </c>
      <c r="AT152" s="204" t="s">
        <v>210</v>
      </c>
      <c r="AU152" s="204" t="s">
        <v>95</v>
      </c>
      <c r="AY152" s="17" t="s">
        <v>208</v>
      </c>
      <c r="BE152" s="205">
        <f>IF(N152="základní",J152,0)</f>
        <v>0</v>
      </c>
      <c r="BF152" s="205">
        <f>IF(N152="snížená",J152,0)</f>
        <v>0</v>
      </c>
      <c r="BG152" s="205">
        <f>IF(N152="zákl. přenesená",J152,0)</f>
        <v>0</v>
      </c>
      <c r="BH152" s="205">
        <f>IF(N152="sníž. přenesená",J152,0)</f>
        <v>0</v>
      </c>
      <c r="BI152" s="205">
        <f>IF(N152="nulová",J152,0)</f>
        <v>0</v>
      </c>
      <c r="BJ152" s="17" t="s">
        <v>95</v>
      </c>
      <c r="BK152" s="205">
        <f>ROUND(I152*H152,2)</f>
        <v>0</v>
      </c>
      <c r="BL152" s="17" t="s">
        <v>215</v>
      </c>
      <c r="BM152" s="204" t="s">
        <v>232</v>
      </c>
    </row>
    <row r="153" spans="2:65" s="13" customFormat="1">
      <c r="B153" s="217"/>
      <c r="C153" s="218"/>
      <c r="D153" s="208" t="s">
        <v>217</v>
      </c>
      <c r="E153" s="219" t="s">
        <v>1</v>
      </c>
      <c r="F153" s="220" t="s">
        <v>233</v>
      </c>
      <c r="G153" s="218"/>
      <c r="H153" s="221">
        <v>1.927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217</v>
      </c>
      <c r="AU153" s="227" t="s">
        <v>95</v>
      </c>
      <c r="AV153" s="13" t="s">
        <v>95</v>
      </c>
      <c r="AW153" s="13" t="s">
        <v>38</v>
      </c>
      <c r="AX153" s="13" t="s">
        <v>22</v>
      </c>
      <c r="AY153" s="227" t="s">
        <v>208</v>
      </c>
    </row>
    <row r="154" spans="2:65" s="11" customFormat="1" ht="22.9" customHeight="1">
      <c r="B154" s="177"/>
      <c r="C154" s="178"/>
      <c r="D154" s="179" t="s">
        <v>81</v>
      </c>
      <c r="E154" s="191" t="s">
        <v>140</v>
      </c>
      <c r="F154" s="191" t="s">
        <v>234</v>
      </c>
      <c r="G154" s="178"/>
      <c r="H154" s="178"/>
      <c r="I154" s="181"/>
      <c r="J154" s="192">
        <f>BK154</f>
        <v>0</v>
      </c>
      <c r="K154" s="178"/>
      <c r="L154" s="183"/>
      <c r="M154" s="184"/>
      <c r="N154" s="185"/>
      <c r="O154" s="185"/>
      <c r="P154" s="186">
        <f>SUM(P155:P193)</f>
        <v>0</v>
      </c>
      <c r="Q154" s="185"/>
      <c r="R154" s="186">
        <f>SUM(R155:R193)</f>
        <v>5.6550312000000007</v>
      </c>
      <c r="S154" s="185"/>
      <c r="T154" s="187">
        <f>SUM(T155:T193)</f>
        <v>0</v>
      </c>
      <c r="AR154" s="188" t="s">
        <v>22</v>
      </c>
      <c r="AT154" s="189" t="s">
        <v>81</v>
      </c>
      <c r="AU154" s="189" t="s">
        <v>22</v>
      </c>
      <c r="AY154" s="188" t="s">
        <v>208</v>
      </c>
      <c r="BK154" s="190">
        <f>SUM(BK155:BK193)</f>
        <v>0</v>
      </c>
    </row>
    <row r="155" spans="2:65" s="1" customFormat="1" ht="21.6" customHeight="1">
      <c r="B155" s="34"/>
      <c r="C155" s="193" t="s">
        <v>235</v>
      </c>
      <c r="D155" s="193" t="s">
        <v>210</v>
      </c>
      <c r="E155" s="194" t="s">
        <v>236</v>
      </c>
      <c r="F155" s="195" t="s">
        <v>237</v>
      </c>
      <c r="G155" s="196" t="s">
        <v>223</v>
      </c>
      <c r="H155" s="197">
        <v>48.55</v>
      </c>
      <c r="I155" s="198"/>
      <c r="J155" s="199">
        <f>ROUND(I155*H155,2)</f>
        <v>0</v>
      </c>
      <c r="K155" s="195" t="s">
        <v>214</v>
      </c>
      <c r="L155" s="38"/>
      <c r="M155" s="200" t="s">
        <v>1</v>
      </c>
      <c r="N155" s="201" t="s">
        <v>48</v>
      </c>
      <c r="O155" s="66"/>
      <c r="P155" s="202">
        <f>O155*H155</f>
        <v>0</v>
      </c>
      <c r="Q155" s="202">
        <v>4.8900000000000002E-3</v>
      </c>
      <c r="R155" s="202">
        <f>Q155*H155</f>
        <v>0.2374095</v>
      </c>
      <c r="S155" s="202">
        <v>0</v>
      </c>
      <c r="T155" s="203">
        <f>S155*H155</f>
        <v>0</v>
      </c>
      <c r="AR155" s="204" t="s">
        <v>215</v>
      </c>
      <c r="AT155" s="204" t="s">
        <v>210</v>
      </c>
      <c r="AU155" s="204" t="s">
        <v>95</v>
      </c>
      <c r="AY155" s="17" t="s">
        <v>208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7" t="s">
        <v>95</v>
      </c>
      <c r="BK155" s="205">
        <f>ROUND(I155*H155,2)</f>
        <v>0</v>
      </c>
      <c r="BL155" s="17" t="s">
        <v>215</v>
      </c>
      <c r="BM155" s="204" t="s">
        <v>238</v>
      </c>
    </row>
    <row r="156" spans="2:65" s="13" customFormat="1">
      <c r="B156" s="217"/>
      <c r="C156" s="218"/>
      <c r="D156" s="208" t="s">
        <v>217</v>
      </c>
      <c r="E156" s="219" t="s">
        <v>1</v>
      </c>
      <c r="F156" s="220" t="s">
        <v>127</v>
      </c>
      <c r="G156" s="218"/>
      <c r="H156" s="221">
        <v>48.55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217</v>
      </c>
      <c r="AU156" s="227" t="s">
        <v>95</v>
      </c>
      <c r="AV156" s="13" t="s">
        <v>95</v>
      </c>
      <c r="AW156" s="13" t="s">
        <v>38</v>
      </c>
      <c r="AX156" s="13" t="s">
        <v>22</v>
      </c>
      <c r="AY156" s="227" t="s">
        <v>208</v>
      </c>
    </row>
    <row r="157" spans="2:65" s="1" customFormat="1" ht="21.6" customHeight="1">
      <c r="B157" s="34"/>
      <c r="C157" s="193" t="s">
        <v>140</v>
      </c>
      <c r="D157" s="193" t="s">
        <v>210</v>
      </c>
      <c r="E157" s="194" t="s">
        <v>239</v>
      </c>
      <c r="F157" s="195" t="s">
        <v>240</v>
      </c>
      <c r="G157" s="196" t="s">
        <v>223</v>
      </c>
      <c r="H157" s="197">
        <v>48.55</v>
      </c>
      <c r="I157" s="198"/>
      <c r="J157" s="199">
        <f>ROUND(I157*H157,2)</f>
        <v>0</v>
      </c>
      <c r="K157" s="195" t="s">
        <v>214</v>
      </c>
      <c r="L157" s="38"/>
      <c r="M157" s="200" t="s">
        <v>1</v>
      </c>
      <c r="N157" s="201" t="s">
        <v>48</v>
      </c>
      <c r="O157" s="66"/>
      <c r="P157" s="202">
        <f>O157*H157</f>
        <v>0</v>
      </c>
      <c r="Q157" s="202">
        <v>2E-3</v>
      </c>
      <c r="R157" s="202">
        <f>Q157*H157</f>
        <v>9.7099999999999992E-2</v>
      </c>
      <c r="S157" s="202">
        <v>0</v>
      </c>
      <c r="T157" s="203">
        <f>S157*H157</f>
        <v>0</v>
      </c>
      <c r="AR157" s="204" t="s">
        <v>215</v>
      </c>
      <c r="AT157" s="204" t="s">
        <v>210</v>
      </c>
      <c r="AU157" s="204" t="s">
        <v>95</v>
      </c>
      <c r="AY157" s="17" t="s">
        <v>208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7" t="s">
        <v>95</v>
      </c>
      <c r="BK157" s="205">
        <f>ROUND(I157*H157,2)</f>
        <v>0</v>
      </c>
      <c r="BL157" s="17" t="s">
        <v>215</v>
      </c>
      <c r="BM157" s="204" t="s">
        <v>241</v>
      </c>
    </row>
    <row r="158" spans="2:65" s="13" customFormat="1">
      <c r="B158" s="217"/>
      <c r="C158" s="218"/>
      <c r="D158" s="208" t="s">
        <v>217</v>
      </c>
      <c r="E158" s="219" t="s">
        <v>1</v>
      </c>
      <c r="F158" s="220" t="s">
        <v>127</v>
      </c>
      <c r="G158" s="218"/>
      <c r="H158" s="221">
        <v>48.55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217</v>
      </c>
      <c r="AU158" s="227" t="s">
        <v>95</v>
      </c>
      <c r="AV158" s="13" t="s">
        <v>95</v>
      </c>
      <c r="AW158" s="13" t="s">
        <v>38</v>
      </c>
      <c r="AX158" s="13" t="s">
        <v>22</v>
      </c>
      <c r="AY158" s="227" t="s">
        <v>208</v>
      </c>
    </row>
    <row r="159" spans="2:65" s="1" customFormat="1" ht="32.450000000000003" customHeight="1">
      <c r="B159" s="34"/>
      <c r="C159" s="193" t="s">
        <v>242</v>
      </c>
      <c r="D159" s="193" t="s">
        <v>210</v>
      </c>
      <c r="E159" s="194" t="s">
        <v>243</v>
      </c>
      <c r="F159" s="195" t="s">
        <v>244</v>
      </c>
      <c r="G159" s="196" t="s">
        <v>223</v>
      </c>
      <c r="H159" s="197">
        <v>48.55</v>
      </c>
      <c r="I159" s="198"/>
      <c r="J159" s="199">
        <f>ROUND(I159*H159,2)</f>
        <v>0</v>
      </c>
      <c r="K159" s="195" t="s">
        <v>214</v>
      </c>
      <c r="L159" s="38"/>
      <c r="M159" s="200" t="s">
        <v>1</v>
      </c>
      <c r="N159" s="201" t="s">
        <v>48</v>
      </c>
      <c r="O159" s="66"/>
      <c r="P159" s="202">
        <f>O159*H159</f>
        <v>0</v>
      </c>
      <c r="Q159" s="202">
        <v>1.575E-2</v>
      </c>
      <c r="R159" s="202">
        <f>Q159*H159</f>
        <v>0.76466249999999991</v>
      </c>
      <c r="S159" s="202">
        <v>0</v>
      </c>
      <c r="T159" s="203">
        <f>S159*H159</f>
        <v>0</v>
      </c>
      <c r="AR159" s="204" t="s">
        <v>215</v>
      </c>
      <c r="AT159" s="204" t="s">
        <v>210</v>
      </c>
      <c r="AU159" s="204" t="s">
        <v>95</v>
      </c>
      <c r="AY159" s="17" t="s">
        <v>208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7" t="s">
        <v>95</v>
      </c>
      <c r="BK159" s="205">
        <f>ROUND(I159*H159,2)</f>
        <v>0</v>
      </c>
      <c r="BL159" s="17" t="s">
        <v>215</v>
      </c>
      <c r="BM159" s="204" t="s">
        <v>245</v>
      </c>
    </row>
    <row r="160" spans="2:65" s="13" customFormat="1">
      <c r="B160" s="217"/>
      <c r="C160" s="218"/>
      <c r="D160" s="208" t="s">
        <v>217</v>
      </c>
      <c r="E160" s="219" t="s">
        <v>127</v>
      </c>
      <c r="F160" s="220" t="s">
        <v>130</v>
      </c>
      <c r="G160" s="218"/>
      <c r="H160" s="221">
        <v>48.55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217</v>
      </c>
      <c r="AU160" s="227" t="s">
        <v>95</v>
      </c>
      <c r="AV160" s="13" t="s">
        <v>95</v>
      </c>
      <c r="AW160" s="13" t="s">
        <v>38</v>
      </c>
      <c r="AX160" s="13" t="s">
        <v>22</v>
      </c>
      <c r="AY160" s="227" t="s">
        <v>208</v>
      </c>
    </row>
    <row r="161" spans="2:65" s="1" customFormat="1" ht="21.6" customHeight="1">
      <c r="B161" s="34"/>
      <c r="C161" s="193" t="s">
        <v>246</v>
      </c>
      <c r="D161" s="193" t="s">
        <v>210</v>
      </c>
      <c r="E161" s="194" t="s">
        <v>247</v>
      </c>
      <c r="F161" s="195" t="s">
        <v>248</v>
      </c>
      <c r="G161" s="196" t="s">
        <v>223</v>
      </c>
      <c r="H161" s="197">
        <v>91.671999999999997</v>
      </c>
      <c r="I161" s="198"/>
      <c r="J161" s="199">
        <f>ROUND(I161*H161,2)</f>
        <v>0</v>
      </c>
      <c r="K161" s="195" t="s">
        <v>214</v>
      </c>
      <c r="L161" s="38"/>
      <c r="M161" s="200" t="s">
        <v>1</v>
      </c>
      <c r="N161" s="201" t="s">
        <v>48</v>
      </c>
      <c r="O161" s="66"/>
      <c r="P161" s="202">
        <f>O161*H161</f>
        <v>0</v>
      </c>
      <c r="Q161" s="202">
        <v>4.8900000000000002E-3</v>
      </c>
      <c r="R161" s="202">
        <f>Q161*H161</f>
        <v>0.44827608000000002</v>
      </c>
      <c r="S161" s="202">
        <v>0</v>
      </c>
      <c r="T161" s="203">
        <f>S161*H161</f>
        <v>0</v>
      </c>
      <c r="AR161" s="204" t="s">
        <v>215</v>
      </c>
      <c r="AT161" s="204" t="s">
        <v>210</v>
      </c>
      <c r="AU161" s="204" t="s">
        <v>95</v>
      </c>
      <c r="AY161" s="17" t="s">
        <v>208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7" t="s">
        <v>95</v>
      </c>
      <c r="BK161" s="205">
        <f>ROUND(I161*H161,2)</f>
        <v>0</v>
      </c>
      <c r="BL161" s="17" t="s">
        <v>215</v>
      </c>
      <c r="BM161" s="204" t="s">
        <v>249</v>
      </c>
    </row>
    <row r="162" spans="2:65" s="13" customFormat="1">
      <c r="B162" s="217"/>
      <c r="C162" s="218"/>
      <c r="D162" s="208" t="s">
        <v>217</v>
      </c>
      <c r="E162" s="219" t="s">
        <v>1</v>
      </c>
      <c r="F162" s="220" t="s">
        <v>131</v>
      </c>
      <c r="G162" s="218"/>
      <c r="H162" s="221">
        <v>91.671999999999997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217</v>
      </c>
      <c r="AU162" s="227" t="s">
        <v>95</v>
      </c>
      <c r="AV162" s="13" t="s">
        <v>95</v>
      </c>
      <c r="AW162" s="13" t="s">
        <v>38</v>
      </c>
      <c r="AX162" s="13" t="s">
        <v>22</v>
      </c>
      <c r="AY162" s="227" t="s">
        <v>208</v>
      </c>
    </row>
    <row r="163" spans="2:65" s="1" customFormat="1" ht="14.45" customHeight="1">
      <c r="B163" s="34"/>
      <c r="C163" s="193" t="s">
        <v>250</v>
      </c>
      <c r="D163" s="193" t="s">
        <v>210</v>
      </c>
      <c r="E163" s="194" t="s">
        <v>251</v>
      </c>
      <c r="F163" s="195" t="s">
        <v>252</v>
      </c>
      <c r="G163" s="196" t="s">
        <v>223</v>
      </c>
      <c r="H163" s="197">
        <v>91.671999999999997</v>
      </c>
      <c r="I163" s="198"/>
      <c r="J163" s="199">
        <f>ROUND(I163*H163,2)</f>
        <v>0</v>
      </c>
      <c r="K163" s="195" t="s">
        <v>214</v>
      </c>
      <c r="L163" s="38"/>
      <c r="M163" s="200" t="s">
        <v>1</v>
      </c>
      <c r="N163" s="201" t="s">
        <v>48</v>
      </c>
      <c r="O163" s="66"/>
      <c r="P163" s="202">
        <f>O163*H163</f>
        <v>0</v>
      </c>
      <c r="Q163" s="202">
        <v>2E-3</v>
      </c>
      <c r="R163" s="202">
        <f>Q163*H163</f>
        <v>0.18334400000000001</v>
      </c>
      <c r="S163" s="202">
        <v>0</v>
      </c>
      <c r="T163" s="203">
        <f>S163*H163</f>
        <v>0</v>
      </c>
      <c r="AR163" s="204" t="s">
        <v>215</v>
      </c>
      <c r="AT163" s="204" t="s">
        <v>210</v>
      </c>
      <c r="AU163" s="204" t="s">
        <v>95</v>
      </c>
      <c r="AY163" s="17" t="s">
        <v>208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7" t="s">
        <v>95</v>
      </c>
      <c r="BK163" s="205">
        <f>ROUND(I163*H163,2)</f>
        <v>0</v>
      </c>
      <c r="BL163" s="17" t="s">
        <v>215</v>
      </c>
      <c r="BM163" s="204" t="s">
        <v>253</v>
      </c>
    </row>
    <row r="164" spans="2:65" s="13" customFormat="1">
      <c r="B164" s="217"/>
      <c r="C164" s="218"/>
      <c r="D164" s="208" t="s">
        <v>217</v>
      </c>
      <c r="E164" s="219" t="s">
        <v>1</v>
      </c>
      <c r="F164" s="220" t="s">
        <v>131</v>
      </c>
      <c r="G164" s="218"/>
      <c r="H164" s="221">
        <v>91.671999999999997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217</v>
      </c>
      <c r="AU164" s="227" t="s">
        <v>95</v>
      </c>
      <c r="AV164" s="13" t="s">
        <v>95</v>
      </c>
      <c r="AW164" s="13" t="s">
        <v>38</v>
      </c>
      <c r="AX164" s="13" t="s">
        <v>22</v>
      </c>
      <c r="AY164" s="227" t="s">
        <v>208</v>
      </c>
    </row>
    <row r="165" spans="2:65" s="1" customFormat="1" ht="21.6" customHeight="1">
      <c r="B165" s="34"/>
      <c r="C165" s="193" t="s">
        <v>254</v>
      </c>
      <c r="D165" s="193" t="s">
        <v>210</v>
      </c>
      <c r="E165" s="194" t="s">
        <v>255</v>
      </c>
      <c r="F165" s="195" t="s">
        <v>256</v>
      </c>
      <c r="G165" s="196" t="s">
        <v>223</v>
      </c>
      <c r="H165" s="197">
        <v>91.671999999999997</v>
      </c>
      <c r="I165" s="198"/>
      <c r="J165" s="199">
        <f>ROUND(I165*H165,2)</f>
        <v>0</v>
      </c>
      <c r="K165" s="195" t="s">
        <v>214</v>
      </c>
      <c r="L165" s="38"/>
      <c r="M165" s="200" t="s">
        <v>1</v>
      </c>
      <c r="N165" s="201" t="s">
        <v>48</v>
      </c>
      <c r="O165" s="66"/>
      <c r="P165" s="202">
        <f>O165*H165</f>
        <v>0</v>
      </c>
      <c r="Q165" s="202">
        <v>1.575E-2</v>
      </c>
      <c r="R165" s="202">
        <f>Q165*H165</f>
        <v>1.4438340000000001</v>
      </c>
      <c r="S165" s="202">
        <v>0</v>
      </c>
      <c r="T165" s="203">
        <f>S165*H165</f>
        <v>0</v>
      </c>
      <c r="AR165" s="204" t="s">
        <v>215</v>
      </c>
      <c r="AT165" s="204" t="s">
        <v>210</v>
      </c>
      <c r="AU165" s="204" t="s">
        <v>95</v>
      </c>
      <c r="AY165" s="17" t="s">
        <v>208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7" t="s">
        <v>95</v>
      </c>
      <c r="BK165" s="205">
        <f>ROUND(I165*H165,2)</f>
        <v>0</v>
      </c>
      <c r="BL165" s="17" t="s">
        <v>215</v>
      </c>
      <c r="BM165" s="204" t="s">
        <v>257</v>
      </c>
    </row>
    <row r="166" spans="2:65" s="13" customFormat="1">
      <c r="B166" s="217"/>
      <c r="C166" s="218"/>
      <c r="D166" s="208" t="s">
        <v>217</v>
      </c>
      <c r="E166" s="219" t="s">
        <v>1</v>
      </c>
      <c r="F166" s="220" t="s">
        <v>258</v>
      </c>
      <c r="G166" s="218"/>
      <c r="H166" s="221">
        <v>146.4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217</v>
      </c>
      <c r="AU166" s="227" t="s">
        <v>95</v>
      </c>
      <c r="AV166" s="13" t="s">
        <v>95</v>
      </c>
      <c r="AW166" s="13" t="s">
        <v>38</v>
      </c>
      <c r="AX166" s="13" t="s">
        <v>82</v>
      </c>
      <c r="AY166" s="227" t="s">
        <v>208</v>
      </c>
    </row>
    <row r="167" spans="2:65" s="12" customFormat="1">
      <c r="B167" s="206"/>
      <c r="C167" s="207"/>
      <c r="D167" s="208" t="s">
        <v>217</v>
      </c>
      <c r="E167" s="209" t="s">
        <v>1</v>
      </c>
      <c r="F167" s="210" t="s">
        <v>259</v>
      </c>
      <c r="G167" s="207"/>
      <c r="H167" s="209" t="s">
        <v>1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217</v>
      </c>
      <c r="AU167" s="216" t="s">
        <v>95</v>
      </c>
      <c r="AV167" s="12" t="s">
        <v>22</v>
      </c>
      <c r="AW167" s="12" t="s">
        <v>38</v>
      </c>
      <c r="AX167" s="12" t="s">
        <v>82</v>
      </c>
      <c r="AY167" s="216" t="s">
        <v>208</v>
      </c>
    </row>
    <row r="168" spans="2:65" s="13" customFormat="1">
      <c r="B168" s="217"/>
      <c r="C168" s="218"/>
      <c r="D168" s="208" t="s">
        <v>217</v>
      </c>
      <c r="E168" s="219" t="s">
        <v>1</v>
      </c>
      <c r="F168" s="220" t="s">
        <v>260</v>
      </c>
      <c r="G168" s="218"/>
      <c r="H168" s="221">
        <v>-9.2140000000000004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217</v>
      </c>
      <c r="AU168" s="227" t="s">
        <v>95</v>
      </c>
      <c r="AV168" s="13" t="s">
        <v>95</v>
      </c>
      <c r="AW168" s="13" t="s">
        <v>38</v>
      </c>
      <c r="AX168" s="13" t="s">
        <v>82</v>
      </c>
      <c r="AY168" s="227" t="s">
        <v>208</v>
      </c>
    </row>
    <row r="169" spans="2:65" s="13" customFormat="1">
      <c r="B169" s="217"/>
      <c r="C169" s="218"/>
      <c r="D169" s="208" t="s">
        <v>217</v>
      </c>
      <c r="E169" s="219" t="s">
        <v>1</v>
      </c>
      <c r="F169" s="220" t="s">
        <v>261</v>
      </c>
      <c r="G169" s="218"/>
      <c r="H169" s="221">
        <v>-1.64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217</v>
      </c>
      <c r="AU169" s="227" t="s">
        <v>95</v>
      </c>
      <c r="AV169" s="13" t="s">
        <v>95</v>
      </c>
      <c r="AW169" s="13" t="s">
        <v>38</v>
      </c>
      <c r="AX169" s="13" t="s">
        <v>82</v>
      </c>
      <c r="AY169" s="227" t="s">
        <v>208</v>
      </c>
    </row>
    <row r="170" spans="2:65" s="13" customFormat="1">
      <c r="B170" s="217"/>
      <c r="C170" s="218"/>
      <c r="D170" s="208" t="s">
        <v>217</v>
      </c>
      <c r="E170" s="219" t="s">
        <v>1</v>
      </c>
      <c r="F170" s="220" t="s">
        <v>262</v>
      </c>
      <c r="G170" s="218"/>
      <c r="H170" s="221">
        <v>-0.20200000000000001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217</v>
      </c>
      <c r="AU170" s="227" t="s">
        <v>95</v>
      </c>
      <c r="AV170" s="13" t="s">
        <v>95</v>
      </c>
      <c r="AW170" s="13" t="s">
        <v>38</v>
      </c>
      <c r="AX170" s="13" t="s">
        <v>82</v>
      </c>
      <c r="AY170" s="227" t="s">
        <v>208</v>
      </c>
    </row>
    <row r="171" spans="2:65" s="13" customFormat="1">
      <c r="B171" s="217"/>
      <c r="C171" s="218"/>
      <c r="D171" s="208" t="s">
        <v>217</v>
      </c>
      <c r="E171" s="219" t="s">
        <v>1</v>
      </c>
      <c r="F171" s="220" t="s">
        <v>263</v>
      </c>
      <c r="G171" s="218"/>
      <c r="H171" s="221">
        <v>-3.42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217</v>
      </c>
      <c r="AU171" s="227" t="s">
        <v>95</v>
      </c>
      <c r="AV171" s="13" t="s">
        <v>95</v>
      </c>
      <c r="AW171" s="13" t="s">
        <v>38</v>
      </c>
      <c r="AX171" s="13" t="s">
        <v>82</v>
      </c>
      <c r="AY171" s="227" t="s">
        <v>208</v>
      </c>
    </row>
    <row r="172" spans="2:65" s="13" customFormat="1" ht="22.5">
      <c r="B172" s="217"/>
      <c r="C172" s="218"/>
      <c r="D172" s="208" t="s">
        <v>217</v>
      </c>
      <c r="E172" s="219" t="s">
        <v>1</v>
      </c>
      <c r="F172" s="220" t="s">
        <v>264</v>
      </c>
      <c r="G172" s="218"/>
      <c r="H172" s="221">
        <v>-7.1239999999999997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217</v>
      </c>
      <c r="AU172" s="227" t="s">
        <v>95</v>
      </c>
      <c r="AV172" s="13" t="s">
        <v>95</v>
      </c>
      <c r="AW172" s="13" t="s">
        <v>38</v>
      </c>
      <c r="AX172" s="13" t="s">
        <v>82</v>
      </c>
      <c r="AY172" s="227" t="s">
        <v>208</v>
      </c>
    </row>
    <row r="173" spans="2:65" s="13" customFormat="1">
      <c r="B173" s="217"/>
      <c r="C173" s="218"/>
      <c r="D173" s="208" t="s">
        <v>217</v>
      </c>
      <c r="E173" s="219" t="s">
        <v>1</v>
      </c>
      <c r="F173" s="220" t="s">
        <v>265</v>
      </c>
      <c r="G173" s="218"/>
      <c r="H173" s="221">
        <v>-5.2789999999999999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AT173" s="227" t="s">
        <v>217</v>
      </c>
      <c r="AU173" s="227" t="s">
        <v>95</v>
      </c>
      <c r="AV173" s="13" t="s">
        <v>95</v>
      </c>
      <c r="AW173" s="13" t="s">
        <v>38</v>
      </c>
      <c r="AX173" s="13" t="s">
        <v>82</v>
      </c>
      <c r="AY173" s="227" t="s">
        <v>208</v>
      </c>
    </row>
    <row r="174" spans="2:65" s="14" customFormat="1">
      <c r="B174" s="228"/>
      <c r="C174" s="229"/>
      <c r="D174" s="208" t="s">
        <v>217</v>
      </c>
      <c r="E174" s="230" t="s">
        <v>1</v>
      </c>
      <c r="F174" s="231" t="s">
        <v>266</v>
      </c>
      <c r="G174" s="229"/>
      <c r="H174" s="232">
        <v>119.521</v>
      </c>
      <c r="I174" s="233"/>
      <c r="J174" s="229"/>
      <c r="K174" s="229"/>
      <c r="L174" s="234"/>
      <c r="M174" s="235"/>
      <c r="N174" s="236"/>
      <c r="O174" s="236"/>
      <c r="P174" s="236"/>
      <c r="Q174" s="236"/>
      <c r="R174" s="236"/>
      <c r="S174" s="236"/>
      <c r="T174" s="237"/>
      <c r="AT174" s="238" t="s">
        <v>217</v>
      </c>
      <c r="AU174" s="238" t="s">
        <v>95</v>
      </c>
      <c r="AV174" s="14" t="s">
        <v>152</v>
      </c>
      <c r="AW174" s="14" t="s">
        <v>38</v>
      </c>
      <c r="AX174" s="14" t="s">
        <v>82</v>
      </c>
      <c r="AY174" s="238" t="s">
        <v>208</v>
      </c>
    </row>
    <row r="175" spans="2:65" s="13" customFormat="1">
      <c r="B175" s="217"/>
      <c r="C175" s="218"/>
      <c r="D175" s="208" t="s">
        <v>217</v>
      </c>
      <c r="E175" s="219" t="s">
        <v>1</v>
      </c>
      <c r="F175" s="220" t="s">
        <v>267</v>
      </c>
      <c r="G175" s="218"/>
      <c r="H175" s="221">
        <v>-27.849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217</v>
      </c>
      <c r="AU175" s="227" t="s">
        <v>95</v>
      </c>
      <c r="AV175" s="13" t="s">
        <v>95</v>
      </c>
      <c r="AW175" s="13" t="s">
        <v>38</v>
      </c>
      <c r="AX175" s="13" t="s">
        <v>82</v>
      </c>
      <c r="AY175" s="227" t="s">
        <v>208</v>
      </c>
    </row>
    <row r="176" spans="2:65" s="15" customFormat="1">
      <c r="B176" s="239"/>
      <c r="C176" s="240"/>
      <c r="D176" s="208" t="s">
        <v>217</v>
      </c>
      <c r="E176" s="241" t="s">
        <v>131</v>
      </c>
      <c r="F176" s="242" t="s">
        <v>268</v>
      </c>
      <c r="G176" s="240"/>
      <c r="H176" s="243">
        <v>91.671999999999997</v>
      </c>
      <c r="I176" s="244"/>
      <c r="J176" s="240"/>
      <c r="K176" s="240"/>
      <c r="L176" s="245"/>
      <c r="M176" s="246"/>
      <c r="N176" s="247"/>
      <c r="O176" s="247"/>
      <c r="P176" s="247"/>
      <c r="Q176" s="247"/>
      <c r="R176" s="247"/>
      <c r="S176" s="247"/>
      <c r="T176" s="248"/>
      <c r="AT176" s="249" t="s">
        <v>217</v>
      </c>
      <c r="AU176" s="249" t="s">
        <v>95</v>
      </c>
      <c r="AV176" s="15" t="s">
        <v>215</v>
      </c>
      <c r="AW176" s="15" t="s">
        <v>38</v>
      </c>
      <c r="AX176" s="15" t="s">
        <v>22</v>
      </c>
      <c r="AY176" s="249" t="s">
        <v>208</v>
      </c>
    </row>
    <row r="177" spans="2:65" s="1" customFormat="1" ht="21.6" customHeight="1">
      <c r="B177" s="34"/>
      <c r="C177" s="193" t="s">
        <v>269</v>
      </c>
      <c r="D177" s="193" t="s">
        <v>210</v>
      </c>
      <c r="E177" s="194" t="s">
        <v>270</v>
      </c>
      <c r="F177" s="195" t="s">
        <v>271</v>
      </c>
      <c r="G177" s="196" t="s">
        <v>272</v>
      </c>
      <c r="H177" s="197">
        <v>1</v>
      </c>
      <c r="I177" s="198"/>
      <c r="J177" s="199">
        <f>ROUND(I177*H177,2)</f>
        <v>0</v>
      </c>
      <c r="K177" s="195" t="s">
        <v>214</v>
      </c>
      <c r="L177" s="38"/>
      <c r="M177" s="200" t="s">
        <v>1</v>
      </c>
      <c r="N177" s="201" t="s">
        <v>48</v>
      </c>
      <c r="O177" s="66"/>
      <c r="P177" s="202">
        <f>O177*H177</f>
        <v>0</v>
      </c>
      <c r="Q177" s="202">
        <v>4.1500000000000002E-2</v>
      </c>
      <c r="R177" s="202">
        <f>Q177*H177</f>
        <v>4.1500000000000002E-2</v>
      </c>
      <c r="S177" s="202">
        <v>0</v>
      </c>
      <c r="T177" s="203">
        <f>S177*H177</f>
        <v>0</v>
      </c>
      <c r="AR177" s="204" t="s">
        <v>215</v>
      </c>
      <c r="AT177" s="204" t="s">
        <v>210</v>
      </c>
      <c r="AU177" s="204" t="s">
        <v>95</v>
      </c>
      <c r="AY177" s="17" t="s">
        <v>208</v>
      </c>
      <c r="BE177" s="205">
        <f>IF(N177="základní",J177,0)</f>
        <v>0</v>
      </c>
      <c r="BF177" s="205">
        <f>IF(N177="snížená",J177,0)</f>
        <v>0</v>
      </c>
      <c r="BG177" s="205">
        <f>IF(N177="zákl. přenesená",J177,0)</f>
        <v>0</v>
      </c>
      <c r="BH177" s="205">
        <f>IF(N177="sníž. přenesená",J177,0)</f>
        <v>0</v>
      </c>
      <c r="BI177" s="205">
        <f>IF(N177="nulová",J177,0)</f>
        <v>0</v>
      </c>
      <c r="BJ177" s="17" t="s">
        <v>95</v>
      </c>
      <c r="BK177" s="205">
        <f>ROUND(I177*H177,2)</f>
        <v>0</v>
      </c>
      <c r="BL177" s="17" t="s">
        <v>215</v>
      </c>
      <c r="BM177" s="204" t="s">
        <v>273</v>
      </c>
    </row>
    <row r="178" spans="2:65" s="13" customFormat="1">
      <c r="B178" s="217"/>
      <c r="C178" s="218"/>
      <c r="D178" s="208" t="s">
        <v>217</v>
      </c>
      <c r="E178" s="219" t="s">
        <v>1</v>
      </c>
      <c r="F178" s="220" t="s">
        <v>274</v>
      </c>
      <c r="G178" s="218"/>
      <c r="H178" s="221">
        <v>1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217</v>
      </c>
      <c r="AU178" s="227" t="s">
        <v>95</v>
      </c>
      <c r="AV178" s="13" t="s">
        <v>95</v>
      </c>
      <c r="AW178" s="13" t="s">
        <v>38</v>
      </c>
      <c r="AX178" s="13" t="s">
        <v>22</v>
      </c>
      <c r="AY178" s="227" t="s">
        <v>208</v>
      </c>
    </row>
    <row r="179" spans="2:65" s="1" customFormat="1" ht="21.6" customHeight="1">
      <c r="B179" s="34"/>
      <c r="C179" s="193" t="s">
        <v>275</v>
      </c>
      <c r="D179" s="193" t="s">
        <v>210</v>
      </c>
      <c r="E179" s="194" t="s">
        <v>276</v>
      </c>
      <c r="F179" s="195" t="s">
        <v>277</v>
      </c>
      <c r="G179" s="196" t="s">
        <v>223</v>
      </c>
      <c r="H179" s="197">
        <v>8.2379999999999995</v>
      </c>
      <c r="I179" s="198"/>
      <c r="J179" s="199">
        <f>ROUND(I179*H179,2)</f>
        <v>0</v>
      </c>
      <c r="K179" s="195" t="s">
        <v>214</v>
      </c>
      <c r="L179" s="38"/>
      <c r="M179" s="200" t="s">
        <v>1</v>
      </c>
      <c r="N179" s="201" t="s">
        <v>48</v>
      </c>
      <c r="O179" s="66"/>
      <c r="P179" s="202">
        <f>O179*H179</f>
        <v>0</v>
      </c>
      <c r="Q179" s="202">
        <v>2.4000000000000001E-4</v>
      </c>
      <c r="R179" s="202">
        <f>Q179*H179</f>
        <v>1.9771199999999997E-3</v>
      </c>
      <c r="S179" s="202">
        <v>0</v>
      </c>
      <c r="T179" s="203">
        <f>S179*H179</f>
        <v>0</v>
      </c>
      <c r="AR179" s="204" t="s">
        <v>215</v>
      </c>
      <c r="AT179" s="204" t="s">
        <v>210</v>
      </c>
      <c r="AU179" s="204" t="s">
        <v>95</v>
      </c>
      <c r="AY179" s="17" t="s">
        <v>208</v>
      </c>
      <c r="BE179" s="205">
        <f>IF(N179="základní",J179,0)</f>
        <v>0</v>
      </c>
      <c r="BF179" s="205">
        <f>IF(N179="snížená",J179,0)</f>
        <v>0</v>
      </c>
      <c r="BG179" s="205">
        <f>IF(N179="zákl. přenesená",J179,0)</f>
        <v>0</v>
      </c>
      <c r="BH179" s="205">
        <f>IF(N179="sníž. přenesená",J179,0)</f>
        <v>0</v>
      </c>
      <c r="BI179" s="205">
        <f>IF(N179="nulová",J179,0)</f>
        <v>0</v>
      </c>
      <c r="BJ179" s="17" t="s">
        <v>95</v>
      </c>
      <c r="BK179" s="205">
        <f>ROUND(I179*H179,2)</f>
        <v>0</v>
      </c>
      <c r="BL179" s="17" t="s">
        <v>215</v>
      </c>
      <c r="BM179" s="204" t="s">
        <v>278</v>
      </c>
    </row>
    <row r="180" spans="2:65" s="13" customFormat="1">
      <c r="B180" s="217"/>
      <c r="C180" s="218"/>
      <c r="D180" s="208" t="s">
        <v>217</v>
      </c>
      <c r="E180" s="219" t="s">
        <v>1</v>
      </c>
      <c r="F180" s="220" t="s">
        <v>279</v>
      </c>
      <c r="G180" s="218"/>
      <c r="H180" s="221">
        <v>8.2379999999999995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217</v>
      </c>
      <c r="AU180" s="227" t="s">
        <v>95</v>
      </c>
      <c r="AV180" s="13" t="s">
        <v>95</v>
      </c>
      <c r="AW180" s="13" t="s">
        <v>38</v>
      </c>
      <c r="AX180" s="13" t="s">
        <v>22</v>
      </c>
      <c r="AY180" s="227" t="s">
        <v>208</v>
      </c>
    </row>
    <row r="181" spans="2:65" s="1" customFormat="1" ht="21.6" customHeight="1">
      <c r="B181" s="34"/>
      <c r="C181" s="193" t="s">
        <v>110</v>
      </c>
      <c r="D181" s="193" t="s">
        <v>210</v>
      </c>
      <c r="E181" s="194" t="s">
        <v>280</v>
      </c>
      <c r="F181" s="195" t="s">
        <v>281</v>
      </c>
      <c r="G181" s="196" t="s">
        <v>223</v>
      </c>
      <c r="H181" s="197">
        <v>55.12</v>
      </c>
      <c r="I181" s="198"/>
      <c r="J181" s="199">
        <f>ROUND(I181*H181,2)</f>
        <v>0</v>
      </c>
      <c r="K181" s="195" t="s">
        <v>214</v>
      </c>
      <c r="L181" s="38"/>
      <c r="M181" s="200" t="s">
        <v>1</v>
      </c>
      <c r="N181" s="201" t="s">
        <v>48</v>
      </c>
      <c r="O181" s="66"/>
      <c r="P181" s="202">
        <f>O181*H181</f>
        <v>0</v>
      </c>
      <c r="Q181" s="202">
        <v>3.78E-2</v>
      </c>
      <c r="R181" s="202">
        <f>Q181*H181</f>
        <v>2.0835360000000001</v>
      </c>
      <c r="S181" s="202">
        <v>0</v>
      </c>
      <c r="T181" s="203">
        <f>S181*H181</f>
        <v>0</v>
      </c>
      <c r="AR181" s="204" t="s">
        <v>215</v>
      </c>
      <c r="AT181" s="204" t="s">
        <v>210</v>
      </c>
      <c r="AU181" s="204" t="s">
        <v>95</v>
      </c>
      <c r="AY181" s="17" t="s">
        <v>208</v>
      </c>
      <c r="BE181" s="205">
        <f>IF(N181="základní",J181,0)</f>
        <v>0</v>
      </c>
      <c r="BF181" s="205">
        <f>IF(N181="snížená",J181,0)</f>
        <v>0</v>
      </c>
      <c r="BG181" s="205">
        <f>IF(N181="zákl. přenesená",J181,0)</f>
        <v>0</v>
      </c>
      <c r="BH181" s="205">
        <f>IF(N181="sníž. přenesená",J181,0)</f>
        <v>0</v>
      </c>
      <c r="BI181" s="205">
        <f>IF(N181="nulová",J181,0)</f>
        <v>0</v>
      </c>
      <c r="BJ181" s="17" t="s">
        <v>95</v>
      </c>
      <c r="BK181" s="205">
        <f>ROUND(I181*H181,2)</f>
        <v>0</v>
      </c>
      <c r="BL181" s="17" t="s">
        <v>215</v>
      </c>
      <c r="BM181" s="204" t="s">
        <v>282</v>
      </c>
    </row>
    <row r="182" spans="2:65" s="13" customFormat="1">
      <c r="B182" s="217"/>
      <c r="C182" s="218"/>
      <c r="D182" s="208" t="s">
        <v>217</v>
      </c>
      <c r="E182" s="219" t="s">
        <v>1</v>
      </c>
      <c r="F182" s="220" t="s">
        <v>283</v>
      </c>
      <c r="G182" s="218"/>
      <c r="H182" s="221">
        <v>55.12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217</v>
      </c>
      <c r="AU182" s="227" t="s">
        <v>95</v>
      </c>
      <c r="AV182" s="13" t="s">
        <v>95</v>
      </c>
      <c r="AW182" s="13" t="s">
        <v>38</v>
      </c>
      <c r="AX182" s="13" t="s">
        <v>22</v>
      </c>
      <c r="AY182" s="227" t="s">
        <v>208</v>
      </c>
    </row>
    <row r="183" spans="2:65" s="1" customFormat="1" ht="21.6" customHeight="1">
      <c r="B183" s="34"/>
      <c r="C183" s="193" t="s">
        <v>284</v>
      </c>
      <c r="D183" s="193" t="s">
        <v>210</v>
      </c>
      <c r="E183" s="194" t="s">
        <v>285</v>
      </c>
      <c r="F183" s="195" t="s">
        <v>286</v>
      </c>
      <c r="G183" s="196" t="s">
        <v>223</v>
      </c>
      <c r="H183" s="197">
        <v>2.1579999999999999</v>
      </c>
      <c r="I183" s="198"/>
      <c r="J183" s="199">
        <f>ROUND(I183*H183,2)</f>
        <v>0</v>
      </c>
      <c r="K183" s="195" t="s">
        <v>214</v>
      </c>
      <c r="L183" s="38"/>
      <c r="M183" s="200" t="s">
        <v>1</v>
      </c>
      <c r="N183" s="201" t="s">
        <v>48</v>
      </c>
      <c r="O183" s="66"/>
      <c r="P183" s="202">
        <f>O183*H183</f>
        <v>0</v>
      </c>
      <c r="Q183" s="202">
        <v>8.4000000000000005E-2</v>
      </c>
      <c r="R183" s="202">
        <f>Q183*H183</f>
        <v>0.18127200000000002</v>
      </c>
      <c r="S183" s="202">
        <v>0</v>
      </c>
      <c r="T183" s="203">
        <f>S183*H183</f>
        <v>0</v>
      </c>
      <c r="AR183" s="204" t="s">
        <v>215</v>
      </c>
      <c r="AT183" s="204" t="s">
        <v>210</v>
      </c>
      <c r="AU183" s="204" t="s">
        <v>95</v>
      </c>
      <c r="AY183" s="17" t="s">
        <v>208</v>
      </c>
      <c r="BE183" s="205">
        <f>IF(N183="základní",J183,0)</f>
        <v>0</v>
      </c>
      <c r="BF183" s="205">
        <f>IF(N183="snížená",J183,0)</f>
        <v>0</v>
      </c>
      <c r="BG183" s="205">
        <f>IF(N183="zákl. přenesená",J183,0)</f>
        <v>0</v>
      </c>
      <c r="BH183" s="205">
        <f>IF(N183="sníž. přenesená",J183,0)</f>
        <v>0</v>
      </c>
      <c r="BI183" s="205">
        <f>IF(N183="nulová",J183,0)</f>
        <v>0</v>
      </c>
      <c r="BJ183" s="17" t="s">
        <v>95</v>
      </c>
      <c r="BK183" s="205">
        <f>ROUND(I183*H183,2)</f>
        <v>0</v>
      </c>
      <c r="BL183" s="17" t="s">
        <v>215</v>
      </c>
      <c r="BM183" s="204" t="s">
        <v>287</v>
      </c>
    </row>
    <row r="184" spans="2:65" s="13" customFormat="1">
      <c r="B184" s="217"/>
      <c r="C184" s="218"/>
      <c r="D184" s="208" t="s">
        <v>217</v>
      </c>
      <c r="E184" s="219" t="s">
        <v>1</v>
      </c>
      <c r="F184" s="220" t="s">
        <v>288</v>
      </c>
      <c r="G184" s="218"/>
      <c r="H184" s="221">
        <v>2.1579999999999999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217</v>
      </c>
      <c r="AU184" s="227" t="s">
        <v>95</v>
      </c>
      <c r="AV184" s="13" t="s">
        <v>95</v>
      </c>
      <c r="AW184" s="13" t="s">
        <v>38</v>
      </c>
      <c r="AX184" s="13" t="s">
        <v>22</v>
      </c>
      <c r="AY184" s="227" t="s">
        <v>208</v>
      </c>
    </row>
    <row r="185" spans="2:65" s="1" customFormat="1" ht="21.6" customHeight="1">
      <c r="B185" s="34"/>
      <c r="C185" s="193" t="s">
        <v>8</v>
      </c>
      <c r="D185" s="193" t="s">
        <v>210</v>
      </c>
      <c r="E185" s="194" t="s">
        <v>289</v>
      </c>
      <c r="F185" s="195" t="s">
        <v>290</v>
      </c>
      <c r="G185" s="196" t="s">
        <v>272</v>
      </c>
      <c r="H185" s="197">
        <v>3</v>
      </c>
      <c r="I185" s="198"/>
      <c r="J185" s="199">
        <f>ROUND(I185*H185,2)</f>
        <v>0</v>
      </c>
      <c r="K185" s="195" t="s">
        <v>214</v>
      </c>
      <c r="L185" s="38"/>
      <c r="M185" s="200" t="s">
        <v>1</v>
      </c>
      <c r="N185" s="201" t="s">
        <v>48</v>
      </c>
      <c r="O185" s="66"/>
      <c r="P185" s="202">
        <f>O185*H185</f>
        <v>0</v>
      </c>
      <c r="Q185" s="202">
        <v>4.684E-2</v>
      </c>
      <c r="R185" s="202">
        <f>Q185*H185</f>
        <v>0.14052000000000001</v>
      </c>
      <c r="S185" s="202">
        <v>0</v>
      </c>
      <c r="T185" s="203">
        <f>S185*H185</f>
        <v>0</v>
      </c>
      <c r="AR185" s="204" t="s">
        <v>215</v>
      </c>
      <c r="AT185" s="204" t="s">
        <v>210</v>
      </c>
      <c r="AU185" s="204" t="s">
        <v>95</v>
      </c>
      <c r="AY185" s="17" t="s">
        <v>208</v>
      </c>
      <c r="BE185" s="205">
        <f>IF(N185="základní",J185,0)</f>
        <v>0</v>
      </c>
      <c r="BF185" s="205">
        <f>IF(N185="snížená",J185,0)</f>
        <v>0</v>
      </c>
      <c r="BG185" s="205">
        <f>IF(N185="zákl. přenesená",J185,0)</f>
        <v>0</v>
      </c>
      <c r="BH185" s="205">
        <f>IF(N185="sníž. přenesená",J185,0)</f>
        <v>0</v>
      </c>
      <c r="BI185" s="205">
        <f>IF(N185="nulová",J185,0)</f>
        <v>0</v>
      </c>
      <c r="BJ185" s="17" t="s">
        <v>95</v>
      </c>
      <c r="BK185" s="205">
        <f>ROUND(I185*H185,2)</f>
        <v>0</v>
      </c>
      <c r="BL185" s="17" t="s">
        <v>215</v>
      </c>
      <c r="BM185" s="204" t="s">
        <v>291</v>
      </c>
    </row>
    <row r="186" spans="2:65" s="13" customFormat="1">
      <c r="B186" s="217"/>
      <c r="C186" s="218"/>
      <c r="D186" s="208" t="s">
        <v>217</v>
      </c>
      <c r="E186" s="219" t="s">
        <v>96</v>
      </c>
      <c r="F186" s="220" t="s">
        <v>292</v>
      </c>
      <c r="G186" s="218"/>
      <c r="H186" s="221">
        <v>1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217</v>
      </c>
      <c r="AU186" s="227" t="s">
        <v>95</v>
      </c>
      <c r="AV186" s="13" t="s">
        <v>95</v>
      </c>
      <c r="AW186" s="13" t="s">
        <v>38</v>
      </c>
      <c r="AX186" s="13" t="s">
        <v>82</v>
      </c>
      <c r="AY186" s="227" t="s">
        <v>208</v>
      </c>
    </row>
    <row r="187" spans="2:65" s="13" customFormat="1">
      <c r="B187" s="217"/>
      <c r="C187" s="218"/>
      <c r="D187" s="208" t="s">
        <v>217</v>
      </c>
      <c r="E187" s="219" t="s">
        <v>98</v>
      </c>
      <c r="F187" s="220" t="s">
        <v>293</v>
      </c>
      <c r="G187" s="218"/>
      <c r="H187" s="221">
        <v>1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217</v>
      </c>
      <c r="AU187" s="227" t="s">
        <v>95</v>
      </c>
      <c r="AV187" s="13" t="s">
        <v>95</v>
      </c>
      <c r="AW187" s="13" t="s">
        <v>38</v>
      </c>
      <c r="AX187" s="13" t="s">
        <v>82</v>
      </c>
      <c r="AY187" s="227" t="s">
        <v>208</v>
      </c>
    </row>
    <row r="188" spans="2:65" s="13" customFormat="1">
      <c r="B188" s="217"/>
      <c r="C188" s="218"/>
      <c r="D188" s="208" t="s">
        <v>217</v>
      </c>
      <c r="E188" s="219" t="s">
        <v>99</v>
      </c>
      <c r="F188" s="220" t="s">
        <v>294</v>
      </c>
      <c r="G188" s="218"/>
      <c r="H188" s="221">
        <v>1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217</v>
      </c>
      <c r="AU188" s="227" t="s">
        <v>95</v>
      </c>
      <c r="AV188" s="13" t="s">
        <v>95</v>
      </c>
      <c r="AW188" s="13" t="s">
        <v>38</v>
      </c>
      <c r="AX188" s="13" t="s">
        <v>82</v>
      </c>
      <c r="AY188" s="227" t="s">
        <v>208</v>
      </c>
    </row>
    <row r="189" spans="2:65" s="15" customFormat="1">
      <c r="B189" s="239"/>
      <c r="C189" s="240"/>
      <c r="D189" s="208" t="s">
        <v>217</v>
      </c>
      <c r="E189" s="241" t="s">
        <v>1</v>
      </c>
      <c r="F189" s="242" t="s">
        <v>268</v>
      </c>
      <c r="G189" s="240"/>
      <c r="H189" s="243">
        <v>3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AT189" s="249" t="s">
        <v>217</v>
      </c>
      <c r="AU189" s="249" t="s">
        <v>95</v>
      </c>
      <c r="AV189" s="15" t="s">
        <v>215</v>
      </c>
      <c r="AW189" s="15" t="s">
        <v>38</v>
      </c>
      <c r="AX189" s="15" t="s">
        <v>22</v>
      </c>
      <c r="AY189" s="249" t="s">
        <v>208</v>
      </c>
    </row>
    <row r="190" spans="2:65" s="1" customFormat="1" ht="21.6" customHeight="1">
      <c r="B190" s="34"/>
      <c r="C190" s="250" t="s">
        <v>295</v>
      </c>
      <c r="D190" s="250" t="s">
        <v>296</v>
      </c>
      <c r="E190" s="251" t="s">
        <v>297</v>
      </c>
      <c r="F190" s="252" t="s">
        <v>298</v>
      </c>
      <c r="G190" s="253" t="s">
        <v>272</v>
      </c>
      <c r="H190" s="254">
        <v>1</v>
      </c>
      <c r="I190" s="255"/>
      <c r="J190" s="256">
        <f>ROUND(I190*H190,2)</f>
        <v>0</v>
      </c>
      <c r="K190" s="252" t="s">
        <v>214</v>
      </c>
      <c r="L190" s="257"/>
      <c r="M190" s="258" t="s">
        <v>1</v>
      </c>
      <c r="N190" s="259" t="s">
        <v>48</v>
      </c>
      <c r="O190" s="66"/>
      <c r="P190" s="202">
        <f>O190*H190</f>
        <v>0</v>
      </c>
      <c r="Q190" s="202">
        <v>1.04E-2</v>
      </c>
      <c r="R190" s="202">
        <f>Q190*H190</f>
        <v>1.04E-2</v>
      </c>
      <c r="S190" s="202">
        <v>0</v>
      </c>
      <c r="T190" s="203">
        <f>S190*H190</f>
        <v>0</v>
      </c>
      <c r="AR190" s="204" t="s">
        <v>246</v>
      </c>
      <c r="AT190" s="204" t="s">
        <v>296</v>
      </c>
      <c r="AU190" s="204" t="s">
        <v>95</v>
      </c>
      <c r="AY190" s="17" t="s">
        <v>208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7" t="s">
        <v>95</v>
      </c>
      <c r="BK190" s="205">
        <f>ROUND(I190*H190,2)</f>
        <v>0</v>
      </c>
      <c r="BL190" s="17" t="s">
        <v>215</v>
      </c>
      <c r="BM190" s="204" t="s">
        <v>299</v>
      </c>
    </row>
    <row r="191" spans="2:65" s="13" customFormat="1">
      <c r="B191" s="217"/>
      <c r="C191" s="218"/>
      <c r="D191" s="208" t="s">
        <v>217</v>
      </c>
      <c r="E191" s="219" t="s">
        <v>1</v>
      </c>
      <c r="F191" s="220" t="s">
        <v>96</v>
      </c>
      <c r="G191" s="218"/>
      <c r="H191" s="221">
        <v>1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217</v>
      </c>
      <c r="AU191" s="227" t="s">
        <v>95</v>
      </c>
      <c r="AV191" s="13" t="s">
        <v>95</v>
      </c>
      <c r="AW191" s="13" t="s">
        <v>38</v>
      </c>
      <c r="AX191" s="13" t="s">
        <v>22</v>
      </c>
      <c r="AY191" s="227" t="s">
        <v>208</v>
      </c>
    </row>
    <row r="192" spans="2:65" s="1" customFormat="1" ht="21.6" customHeight="1">
      <c r="B192" s="34"/>
      <c r="C192" s="250" t="s">
        <v>300</v>
      </c>
      <c r="D192" s="250" t="s">
        <v>296</v>
      </c>
      <c r="E192" s="251" t="s">
        <v>301</v>
      </c>
      <c r="F192" s="252" t="s">
        <v>302</v>
      </c>
      <c r="G192" s="253" t="s">
        <v>272</v>
      </c>
      <c r="H192" s="254">
        <v>2</v>
      </c>
      <c r="I192" s="255"/>
      <c r="J192" s="256">
        <f>ROUND(I192*H192,2)</f>
        <v>0</v>
      </c>
      <c r="K192" s="252" t="s">
        <v>214</v>
      </c>
      <c r="L192" s="257"/>
      <c r="M192" s="258" t="s">
        <v>1</v>
      </c>
      <c r="N192" s="259" t="s">
        <v>48</v>
      </c>
      <c r="O192" s="66"/>
      <c r="P192" s="202">
        <f>O192*H192</f>
        <v>0</v>
      </c>
      <c r="Q192" s="202">
        <v>1.06E-2</v>
      </c>
      <c r="R192" s="202">
        <f>Q192*H192</f>
        <v>2.12E-2</v>
      </c>
      <c r="S192" s="202">
        <v>0</v>
      </c>
      <c r="T192" s="203">
        <f>S192*H192</f>
        <v>0</v>
      </c>
      <c r="AR192" s="204" t="s">
        <v>246</v>
      </c>
      <c r="AT192" s="204" t="s">
        <v>296</v>
      </c>
      <c r="AU192" s="204" t="s">
        <v>95</v>
      </c>
      <c r="AY192" s="17" t="s">
        <v>208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7" t="s">
        <v>95</v>
      </c>
      <c r="BK192" s="205">
        <f>ROUND(I192*H192,2)</f>
        <v>0</v>
      </c>
      <c r="BL192" s="17" t="s">
        <v>215</v>
      </c>
      <c r="BM192" s="204" t="s">
        <v>303</v>
      </c>
    </row>
    <row r="193" spans="2:65" s="13" customFormat="1">
      <c r="B193" s="217"/>
      <c r="C193" s="218"/>
      <c r="D193" s="208" t="s">
        <v>217</v>
      </c>
      <c r="E193" s="219" t="s">
        <v>1</v>
      </c>
      <c r="F193" s="220" t="s">
        <v>304</v>
      </c>
      <c r="G193" s="218"/>
      <c r="H193" s="221">
        <v>2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217</v>
      </c>
      <c r="AU193" s="227" t="s">
        <v>95</v>
      </c>
      <c r="AV193" s="13" t="s">
        <v>95</v>
      </c>
      <c r="AW193" s="13" t="s">
        <v>38</v>
      </c>
      <c r="AX193" s="13" t="s">
        <v>22</v>
      </c>
      <c r="AY193" s="227" t="s">
        <v>208</v>
      </c>
    </row>
    <row r="194" spans="2:65" s="11" customFormat="1" ht="22.9" customHeight="1">
      <c r="B194" s="177"/>
      <c r="C194" s="178"/>
      <c r="D194" s="179" t="s">
        <v>81</v>
      </c>
      <c r="E194" s="191" t="s">
        <v>250</v>
      </c>
      <c r="F194" s="191" t="s">
        <v>305</v>
      </c>
      <c r="G194" s="178"/>
      <c r="H194" s="178"/>
      <c r="I194" s="181"/>
      <c r="J194" s="192">
        <f>BK194</f>
        <v>0</v>
      </c>
      <c r="K194" s="178"/>
      <c r="L194" s="183"/>
      <c r="M194" s="184"/>
      <c r="N194" s="185"/>
      <c r="O194" s="185"/>
      <c r="P194" s="186">
        <f>SUM(P195:P276)</f>
        <v>0</v>
      </c>
      <c r="Q194" s="185"/>
      <c r="R194" s="186">
        <f>SUM(R195:R276)</f>
        <v>9.5244599999999985E-3</v>
      </c>
      <c r="S194" s="185"/>
      <c r="T194" s="187">
        <f>SUM(T195:T276)</f>
        <v>17.239304000000001</v>
      </c>
      <c r="AR194" s="188" t="s">
        <v>22</v>
      </c>
      <c r="AT194" s="189" t="s">
        <v>81</v>
      </c>
      <c r="AU194" s="189" t="s">
        <v>22</v>
      </c>
      <c r="AY194" s="188" t="s">
        <v>208</v>
      </c>
      <c r="BK194" s="190">
        <f>SUM(BK195:BK276)</f>
        <v>0</v>
      </c>
    </row>
    <row r="195" spans="2:65" s="1" customFormat="1" ht="32.450000000000003" customHeight="1">
      <c r="B195" s="34"/>
      <c r="C195" s="193" t="s">
        <v>306</v>
      </c>
      <c r="D195" s="193" t="s">
        <v>210</v>
      </c>
      <c r="E195" s="194" t="s">
        <v>307</v>
      </c>
      <c r="F195" s="195" t="s">
        <v>308</v>
      </c>
      <c r="G195" s="196" t="s">
        <v>223</v>
      </c>
      <c r="H195" s="197">
        <v>48.55</v>
      </c>
      <c r="I195" s="198"/>
      <c r="J195" s="199">
        <f>ROUND(I195*H195,2)</f>
        <v>0</v>
      </c>
      <c r="K195" s="195" t="s">
        <v>214</v>
      </c>
      <c r="L195" s="38"/>
      <c r="M195" s="200" t="s">
        <v>1</v>
      </c>
      <c r="N195" s="201" t="s">
        <v>48</v>
      </c>
      <c r="O195" s="66"/>
      <c r="P195" s="202">
        <f>O195*H195</f>
        <v>0</v>
      </c>
      <c r="Q195" s="202">
        <v>1.2999999999999999E-4</v>
      </c>
      <c r="R195" s="202">
        <f>Q195*H195</f>
        <v>6.3114999999999994E-3</v>
      </c>
      <c r="S195" s="202">
        <v>0</v>
      </c>
      <c r="T195" s="203">
        <f>S195*H195</f>
        <v>0</v>
      </c>
      <c r="AR195" s="204" t="s">
        <v>215</v>
      </c>
      <c r="AT195" s="204" t="s">
        <v>210</v>
      </c>
      <c r="AU195" s="204" t="s">
        <v>95</v>
      </c>
      <c r="AY195" s="17" t="s">
        <v>208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7" t="s">
        <v>95</v>
      </c>
      <c r="BK195" s="205">
        <f>ROUND(I195*H195,2)</f>
        <v>0</v>
      </c>
      <c r="BL195" s="17" t="s">
        <v>215</v>
      </c>
      <c r="BM195" s="204" t="s">
        <v>309</v>
      </c>
    </row>
    <row r="196" spans="2:65" s="13" customFormat="1">
      <c r="B196" s="217"/>
      <c r="C196" s="218"/>
      <c r="D196" s="208" t="s">
        <v>217</v>
      </c>
      <c r="E196" s="219" t="s">
        <v>1</v>
      </c>
      <c r="F196" s="220" t="s">
        <v>127</v>
      </c>
      <c r="G196" s="218"/>
      <c r="H196" s="221">
        <v>48.55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217</v>
      </c>
      <c r="AU196" s="227" t="s">
        <v>95</v>
      </c>
      <c r="AV196" s="13" t="s">
        <v>95</v>
      </c>
      <c r="AW196" s="13" t="s">
        <v>38</v>
      </c>
      <c r="AX196" s="13" t="s">
        <v>22</v>
      </c>
      <c r="AY196" s="227" t="s">
        <v>208</v>
      </c>
    </row>
    <row r="197" spans="2:65" s="1" customFormat="1" ht="32.450000000000003" customHeight="1">
      <c r="B197" s="34"/>
      <c r="C197" s="193" t="s">
        <v>310</v>
      </c>
      <c r="D197" s="193" t="s">
        <v>210</v>
      </c>
      <c r="E197" s="194" t="s">
        <v>311</v>
      </c>
      <c r="F197" s="195" t="s">
        <v>312</v>
      </c>
      <c r="G197" s="196" t="s">
        <v>223</v>
      </c>
      <c r="H197" s="197">
        <v>1.728</v>
      </c>
      <c r="I197" s="198"/>
      <c r="J197" s="199">
        <f>ROUND(I197*H197,2)</f>
        <v>0</v>
      </c>
      <c r="K197" s="195" t="s">
        <v>214</v>
      </c>
      <c r="L197" s="38"/>
      <c r="M197" s="200" t="s">
        <v>1</v>
      </c>
      <c r="N197" s="201" t="s">
        <v>48</v>
      </c>
      <c r="O197" s="66"/>
      <c r="P197" s="202">
        <f>O197*H197</f>
        <v>0</v>
      </c>
      <c r="Q197" s="202">
        <v>2.1000000000000001E-4</v>
      </c>
      <c r="R197" s="202">
        <f>Q197*H197</f>
        <v>3.6288E-4</v>
      </c>
      <c r="S197" s="202">
        <v>0</v>
      </c>
      <c r="T197" s="203">
        <f>S197*H197</f>
        <v>0</v>
      </c>
      <c r="AR197" s="204" t="s">
        <v>215</v>
      </c>
      <c r="AT197" s="204" t="s">
        <v>210</v>
      </c>
      <c r="AU197" s="204" t="s">
        <v>95</v>
      </c>
      <c r="AY197" s="17" t="s">
        <v>208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7" t="s">
        <v>95</v>
      </c>
      <c r="BK197" s="205">
        <f>ROUND(I197*H197,2)</f>
        <v>0</v>
      </c>
      <c r="BL197" s="17" t="s">
        <v>215</v>
      </c>
      <c r="BM197" s="204" t="s">
        <v>313</v>
      </c>
    </row>
    <row r="198" spans="2:65" s="13" customFormat="1">
      <c r="B198" s="217"/>
      <c r="C198" s="218"/>
      <c r="D198" s="208" t="s">
        <v>217</v>
      </c>
      <c r="E198" s="219" t="s">
        <v>1</v>
      </c>
      <c r="F198" s="220" t="s">
        <v>314</v>
      </c>
      <c r="G198" s="218"/>
      <c r="H198" s="221">
        <v>1.728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217</v>
      </c>
      <c r="AU198" s="227" t="s">
        <v>95</v>
      </c>
      <c r="AV198" s="13" t="s">
        <v>95</v>
      </c>
      <c r="AW198" s="13" t="s">
        <v>38</v>
      </c>
      <c r="AX198" s="13" t="s">
        <v>22</v>
      </c>
      <c r="AY198" s="227" t="s">
        <v>208</v>
      </c>
    </row>
    <row r="199" spans="2:65" s="1" customFormat="1" ht="21.6" customHeight="1">
      <c r="B199" s="34"/>
      <c r="C199" s="193" t="s">
        <v>315</v>
      </c>
      <c r="D199" s="193" t="s">
        <v>210</v>
      </c>
      <c r="E199" s="194" t="s">
        <v>316</v>
      </c>
      <c r="F199" s="195" t="s">
        <v>317</v>
      </c>
      <c r="G199" s="196" t="s">
        <v>223</v>
      </c>
      <c r="H199" s="197">
        <v>70.751999999999995</v>
      </c>
      <c r="I199" s="198"/>
      <c r="J199" s="199">
        <f>ROUND(I199*H199,2)</f>
        <v>0</v>
      </c>
      <c r="K199" s="195" t="s">
        <v>214</v>
      </c>
      <c r="L199" s="38"/>
      <c r="M199" s="200" t="s">
        <v>1</v>
      </c>
      <c r="N199" s="201" t="s">
        <v>48</v>
      </c>
      <c r="O199" s="66"/>
      <c r="P199" s="202">
        <f>O199*H199</f>
        <v>0</v>
      </c>
      <c r="Q199" s="202">
        <v>4.0000000000000003E-5</v>
      </c>
      <c r="R199" s="202">
        <f>Q199*H199</f>
        <v>2.83008E-3</v>
      </c>
      <c r="S199" s="202">
        <v>0</v>
      </c>
      <c r="T199" s="203">
        <f>S199*H199</f>
        <v>0</v>
      </c>
      <c r="AR199" s="204" t="s">
        <v>215</v>
      </c>
      <c r="AT199" s="204" t="s">
        <v>210</v>
      </c>
      <c r="AU199" s="204" t="s">
        <v>95</v>
      </c>
      <c r="AY199" s="17" t="s">
        <v>208</v>
      </c>
      <c r="BE199" s="205">
        <f>IF(N199="základní",J199,0)</f>
        <v>0</v>
      </c>
      <c r="BF199" s="205">
        <f>IF(N199="snížená",J199,0)</f>
        <v>0</v>
      </c>
      <c r="BG199" s="205">
        <f>IF(N199="zákl. přenesená",J199,0)</f>
        <v>0</v>
      </c>
      <c r="BH199" s="205">
        <f>IF(N199="sníž. přenesená",J199,0)</f>
        <v>0</v>
      </c>
      <c r="BI199" s="205">
        <f>IF(N199="nulová",J199,0)</f>
        <v>0</v>
      </c>
      <c r="BJ199" s="17" t="s">
        <v>95</v>
      </c>
      <c r="BK199" s="205">
        <f>ROUND(I199*H199,2)</f>
        <v>0</v>
      </c>
      <c r="BL199" s="17" t="s">
        <v>215</v>
      </c>
      <c r="BM199" s="204" t="s">
        <v>318</v>
      </c>
    </row>
    <row r="200" spans="2:65" s="13" customFormat="1">
      <c r="B200" s="217"/>
      <c r="C200" s="218"/>
      <c r="D200" s="208" t="s">
        <v>217</v>
      </c>
      <c r="E200" s="219" t="s">
        <v>1</v>
      </c>
      <c r="F200" s="220" t="s">
        <v>319</v>
      </c>
      <c r="G200" s="218"/>
      <c r="H200" s="221">
        <v>52.341999999999999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217</v>
      </c>
      <c r="AU200" s="227" t="s">
        <v>95</v>
      </c>
      <c r="AV200" s="13" t="s">
        <v>95</v>
      </c>
      <c r="AW200" s="13" t="s">
        <v>38</v>
      </c>
      <c r="AX200" s="13" t="s">
        <v>82</v>
      </c>
      <c r="AY200" s="227" t="s">
        <v>208</v>
      </c>
    </row>
    <row r="201" spans="2:65" s="13" customFormat="1">
      <c r="B201" s="217"/>
      <c r="C201" s="218"/>
      <c r="D201" s="208" t="s">
        <v>217</v>
      </c>
      <c r="E201" s="219" t="s">
        <v>1</v>
      </c>
      <c r="F201" s="220" t="s">
        <v>320</v>
      </c>
      <c r="G201" s="218"/>
      <c r="H201" s="221">
        <v>18.41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AT201" s="227" t="s">
        <v>217</v>
      </c>
      <c r="AU201" s="227" t="s">
        <v>95</v>
      </c>
      <c r="AV201" s="13" t="s">
        <v>95</v>
      </c>
      <c r="AW201" s="13" t="s">
        <v>38</v>
      </c>
      <c r="AX201" s="13" t="s">
        <v>82</v>
      </c>
      <c r="AY201" s="227" t="s">
        <v>208</v>
      </c>
    </row>
    <row r="202" spans="2:65" s="15" customFormat="1">
      <c r="B202" s="239"/>
      <c r="C202" s="240"/>
      <c r="D202" s="208" t="s">
        <v>217</v>
      </c>
      <c r="E202" s="241" t="s">
        <v>1</v>
      </c>
      <c r="F202" s="242" t="s">
        <v>268</v>
      </c>
      <c r="G202" s="240"/>
      <c r="H202" s="243">
        <v>70.751999999999995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AT202" s="249" t="s">
        <v>217</v>
      </c>
      <c r="AU202" s="249" t="s">
        <v>95</v>
      </c>
      <c r="AV202" s="15" t="s">
        <v>215</v>
      </c>
      <c r="AW202" s="15" t="s">
        <v>38</v>
      </c>
      <c r="AX202" s="15" t="s">
        <v>22</v>
      </c>
      <c r="AY202" s="249" t="s">
        <v>208</v>
      </c>
    </row>
    <row r="203" spans="2:65" s="1" customFormat="1" ht="21.6" customHeight="1">
      <c r="B203" s="34"/>
      <c r="C203" s="193" t="s">
        <v>7</v>
      </c>
      <c r="D203" s="193" t="s">
        <v>210</v>
      </c>
      <c r="E203" s="194" t="s">
        <v>321</v>
      </c>
      <c r="F203" s="195" t="s">
        <v>322</v>
      </c>
      <c r="G203" s="196" t="s">
        <v>223</v>
      </c>
      <c r="H203" s="197">
        <v>237.25</v>
      </c>
      <c r="I203" s="198"/>
      <c r="J203" s="199">
        <f>ROUND(I203*H203,2)</f>
        <v>0</v>
      </c>
      <c r="K203" s="195" t="s">
        <v>214</v>
      </c>
      <c r="L203" s="38"/>
      <c r="M203" s="200" t="s">
        <v>1</v>
      </c>
      <c r="N203" s="201" t="s">
        <v>48</v>
      </c>
      <c r="O203" s="66"/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AR203" s="204" t="s">
        <v>215</v>
      </c>
      <c r="AT203" s="204" t="s">
        <v>210</v>
      </c>
      <c r="AU203" s="204" t="s">
        <v>95</v>
      </c>
      <c r="AY203" s="17" t="s">
        <v>208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7" t="s">
        <v>95</v>
      </c>
      <c r="BK203" s="205">
        <f>ROUND(I203*H203,2)</f>
        <v>0</v>
      </c>
      <c r="BL203" s="17" t="s">
        <v>215</v>
      </c>
      <c r="BM203" s="204" t="s">
        <v>323</v>
      </c>
    </row>
    <row r="204" spans="2:65" s="12" customFormat="1">
      <c r="B204" s="206"/>
      <c r="C204" s="207"/>
      <c r="D204" s="208" t="s">
        <v>217</v>
      </c>
      <c r="E204" s="209" t="s">
        <v>1</v>
      </c>
      <c r="F204" s="210" t="s">
        <v>324</v>
      </c>
      <c r="G204" s="207"/>
      <c r="H204" s="209" t="s">
        <v>1</v>
      </c>
      <c r="I204" s="211"/>
      <c r="J204" s="207"/>
      <c r="K204" s="207"/>
      <c r="L204" s="212"/>
      <c r="M204" s="213"/>
      <c r="N204" s="214"/>
      <c r="O204" s="214"/>
      <c r="P204" s="214"/>
      <c r="Q204" s="214"/>
      <c r="R204" s="214"/>
      <c r="S204" s="214"/>
      <c r="T204" s="215"/>
      <c r="AT204" s="216" t="s">
        <v>217</v>
      </c>
      <c r="AU204" s="216" t="s">
        <v>95</v>
      </c>
      <c r="AV204" s="12" t="s">
        <v>22</v>
      </c>
      <c r="AW204" s="12" t="s">
        <v>38</v>
      </c>
      <c r="AX204" s="12" t="s">
        <v>82</v>
      </c>
      <c r="AY204" s="216" t="s">
        <v>208</v>
      </c>
    </row>
    <row r="205" spans="2:65" s="13" customFormat="1">
      <c r="B205" s="217"/>
      <c r="C205" s="218"/>
      <c r="D205" s="208" t="s">
        <v>217</v>
      </c>
      <c r="E205" s="219" t="s">
        <v>1</v>
      </c>
      <c r="F205" s="220" t="s">
        <v>325</v>
      </c>
      <c r="G205" s="218"/>
      <c r="H205" s="221">
        <v>237.25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217</v>
      </c>
      <c r="AU205" s="227" t="s">
        <v>95</v>
      </c>
      <c r="AV205" s="13" t="s">
        <v>95</v>
      </c>
      <c r="AW205" s="13" t="s">
        <v>38</v>
      </c>
      <c r="AX205" s="13" t="s">
        <v>22</v>
      </c>
      <c r="AY205" s="227" t="s">
        <v>208</v>
      </c>
    </row>
    <row r="206" spans="2:65" s="1" customFormat="1" ht="21.6" customHeight="1">
      <c r="B206" s="34"/>
      <c r="C206" s="193" t="s">
        <v>326</v>
      </c>
      <c r="D206" s="193" t="s">
        <v>210</v>
      </c>
      <c r="E206" s="194" t="s">
        <v>327</v>
      </c>
      <c r="F206" s="195" t="s">
        <v>328</v>
      </c>
      <c r="G206" s="196" t="s">
        <v>223</v>
      </c>
      <c r="H206" s="197">
        <v>16.5</v>
      </c>
      <c r="I206" s="198"/>
      <c r="J206" s="199">
        <f>ROUND(I206*H206,2)</f>
        <v>0</v>
      </c>
      <c r="K206" s="195" t="s">
        <v>214</v>
      </c>
      <c r="L206" s="38"/>
      <c r="M206" s="200" t="s">
        <v>1</v>
      </c>
      <c r="N206" s="201" t="s">
        <v>48</v>
      </c>
      <c r="O206" s="66"/>
      <c r="P206" s="202">
        <f>O206*H206</f>
        <v>0</v>
      </c>
      <c r="Q206" s="202">
        <v>0</v>
      </c>
      <c r="R206" s="202">
        <f>Q206*H206</f>
        <v>0</v>
      </c>
      <c r="S206" s="202">
        <v>0</v>
      </c>
      <c r="T206" s="203">
        <f>S206*H206</f>
        <v>0</v>
      </c>
      <c r="AR206" s="204" t="s">
        <v>295</v>
      </c>
      <c r="AT206" s="204" t="s">
        <v>210</v>
      </c>
      <c r="AU206" s="204" t="s">
        <v>95</v>
      </c>
      <c r="AY206" s="17" t="s">
        <v>208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7" t="s">
        <v>95</v>
      </c>
      <c r="BK206" s="205">
        <f>ROUND(I206*H206,2)</f>
        <v>0</v>
      </c>
      <c r="BL206" s="17" t="s">
        <v>295</v>
      </c>
      <c r="BM206" s="204" t="s">
        <v>329</v>
      </c>
    </row>
    <row r="207" spans="2:65" s="12" customFormat="1" ht="22.5">
      <c r="B207" s="206"/>
      <c r="C207" s="207"/>
      <c r="D207" s="208" t="s">
        <v>217</v>
      </c>
      <c r="E207" s="209" t="s">
        <v>1</v>
      </c>
      <c r="F207" s="210" t="s">
        <v>330</v>
      </c>
      <c r="G207" s="207"/>
      <c r="H207" s="209" t="s">
        <v>1</v>
      </c>
      <c r="I207" s="211"/>
      <c r="J207" s="207"/>
      <c r="K207" s="207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217</v>
      </c>
      <c r="AU207" s="216" t="s">
        <v>95</v>
      </c>
      <c r="AV207" s="12" t="s">
        <v>22</v>
      </c>
      <c r="AW207" s="12" t="s">
        <v>38</v>
      </c>
      <c r="AX207" s="12" t="s">
        <v>82</v>
      </c>
      <c r="AY207" s="216" t="s">
        <v>208</v>
      </c>
    </row>
    <row r="208" spans="2:65" s="12" customFormat="1" ht="22.5">
      <c r="B208" s="206"/>
      <c r="C208" s="207"/>
      <c r="D208" s="208" t="s">
        <v>217</v>
      </c>
      <c r="E208" s="209" t="s">
        <v>1</v>
      </c>
      <c r="F208" s="210" t="s">
        <v>331</v>
      </c>
      <c r="G208" s="207"/>
      <c r="H208" s="209" t="s">
        <v>1</v>
      </c>
      <c r="I208" s="211"/>
      <c r="J208" s="207"/>
      <c r="K208" s="207"/>
      <c r="L208" s="212"/>
      <c r="M208" s="213"/>
      <c r="N208" s="214"/>
      <c r="O208" s="214"/>
      <c r="P208" s="214"/>
      <c r="Q208" s="214"/>
      <c r="R208" s="214"/>
      <c r="S208" s="214"/>
      <c r="T208" s="215"/>
      <c r="AT208" s="216" t="s">
        <v>217</v>
      </c>
      <c r="AU208" s="216" t="s">
        <v>95</v>
      </c>
      <c r="AV208" s="12" t="s">
        <v>22</v>
      </c>
      <c r="AW208" s="12" t="s">
        <v>38</v>
      </c>
      <c r="AX208" s="12" t="s">
        <v>82</v>
      </c>
      <c r="AY208" s="216" t="s">
        <v>208</v>
      </c>
    </row>
    <row r="209" spans="2:65" s="13" customFormat="1">
      <c r="B209" s="217"/>
      <c r="C209" s="218"/>
      <c r="D209" s="208" t="s">
        <v>217</v>
      </c>
      <c r="E209" s="219" t="s">
        <v>1</v>
      </c>
      <c r="F209" s="220" t="s">
        <v>332</v>
      </c>
      <c r="G209" s="218"/>
      <c r="H209" s="221">
        <v>16.5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217</v>
      </c>
      <c r="AU209" s="227" t="s">
        <v>95</v>
      </c>
      <c r="AV209" s="13" t="s">
        <v>95</v>
      </c>
      <c r="AW209" s="13" t="s">
        <v>38</v>
      </c>
      <c r="AX209" s="13" t="s">
        <v>22</v>
      </c>
      <c r="AY209" s="227" t="s">
        <v>208</v>
      </c>
    </row>
    <row r="210" spans="2:65" s="1" customFormat="1" ht="21.6" customHeight="1">
      <c r="B210" s="34"/>
      <c r="C210" s="193" t="s">
        <v>333</v>
      </c>
      <c r="D210" s="193" t="s">
        <v>210</v>
      </c>
      <c r="E210" s="194" t="s">
        <v>334</v>
      </c>
      <c r="F210" s="195" t="s">
        <v>335</v>
      </c>
      <c r="G210" s="196" t="s">
        <v>272</v>
      </c>
      <c r="H210" s="197">
        <v>2</v>
      </c>
      <c r="I210" s="198"/>
      <c r="J210" s="199">
        <f>ROUND(I210*H210,2)</f>
        <v>0</v>
      </c>
      <c r="K210" s="195" t="s">
        <v>336</v>
      </c>
      <c r="L210" s="38"/>
      <c r="M210" s="200" t="s">
        <v>1</v>
      </c>
      <c r="N210" s="201" t="s">
        <v>48</v>
      </c>
      <c r="O210" s="66"/>
      <c r="P210" s="202">
        <f>O210*H210</f>
        <v>0</v>
      </c>
      <c r="Q210" s="202">
        <v>1.0000000000000001E-5</v>
      </c>
      <c r="R210" s="202">
        <f>Q210*H210</f>
        <v>2.0000000000000002E-5</v>
      </c>
      <c r="S210" s="202">
        <v>0</v>
      </c>
      <c r="T210" s="203">
        <f>S210*H210</f>
        <v>0</v>
      </c>
      <c r="AR210" s="204" t="s">
        <v>215</v>
      </c>
      <c r="AT210" s="204" t="s">
        <v>210</v>
      </c>
      <c r="AU210" s="204" t="s">
        <v>95</v>
      </c>
      <c r="AY210" s="17" t="s">
        <v>208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7" t="s">
        <v>95</v>
      </c>
      <c r="BK210" s="205">
        <f>ROUND(I210*H210,2)</f>
        <v>0</v>
      </c>
      <c r="BL210" s="17" t="s">
        <v>215</v>
      </c>
      <c r="BM210" s="204" t="s">
        <v>337</v>
      </c>
    </row>
    <row r="211" spans="2:65" s="12" customFormat="1">
      <c r="B211" s="206"/>
      <c r="C211" s="207"/>
      <c r="D211" s="208" t="s">
        <v>217</v>
      </c>
      <c r="E211" s="209" t="s">
        <v>1</v>
      </c>
      <c r="F211" s="210" t="s">
        <v>338</v>
      </c>
      <c r="G211" s="207"/>
      <c r="H211" s="209" t="s">
        <v>1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217</v>
      </c>
      <c r="AU211" s="216" t="s">
        <v>95</v>
      </c>
      <c r="AV211" s="12" t="s">
        <v>22</v>
      </c>
      <c r="AW211" s="12" t="s">
        <v>38</v>
      </c>
      <c r="AX211" s="12" t="s">
        <v>82</v>
      </c>
      <c r="AY211" s="216" t="s">
        <v>208</v>
      </c>
    </row>
    <row r="212" spans="2:65" s="13" customFormat="1">
      <c r="B212" s="217"/>
      <c r="C212" s="218"/>
      <c r="D212" s="208" t="s">
        <v>217</v>
      </c>
      <c r="E212" s="219" t="s">
        <v>1</v>
      </c>
      <c r="F212" s="220" t="s">
        <v>339</v>
      </c>
      <c r="G212" s="218"/>
      <c r="H212" s="221">
        <v>2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217</v>
      </c>
      <c r="AU212" s="227" t="s">
        <v>95</v>
      </c>
      <c r="AV212" s="13" t="s">
        <v>95</v>
      </c>
      <c r="AW212" s="13" t="s">
        <v>38</v>
      </c>
      <c r="AX212" s="13" t="s">
        <v>22</v>
      </c>
      <c r="AY212" s="227" t="s">
        <v>208</v>
      </c>
    </row>
    <row r="213" spans="2:65" s="1" customFormat="1" ht="21.6" customHeight="1">
      <c r="B213" s="34"/>
      <c r="C213" s="193" t="s">
        <v>340</v>
      </c>
      <c r="D213" s="193" t="s">
        <v>210</v>
      </c>
      <c r="E213" s="194" t="s">
        <v>341</v>
      </c>
      <c r="F213" s="195" t="s">
        <v>342</v>
      </c>
      <c r="G213" s="196" t="s">
        <v>223</v>
      </c>
      <c r="H213" s="197">
        <v>14.827</v>
      </c>
      <c r="I213" s="198"/>
      <c r="J213" s="199">
        <f>ROUND(I213*H213,2)</f>
        <v>0</v>
      </c>
      <c r="K213" s="195" t="s">
        <v>214</v>
      </c>
      <c r="L213" s="38"/>
      <c r="M213" s="200" t="s">
        <v>1</v>
      </c>
      <c r="N213" s="201" t="s">
        <v>48</v>
      </c>
      <c r="O213" s="66"/>
      <c r="P213" s="202">
        <f>O213*H213</f>
        <v>0</v>
      </c>
      <c r="Q213" s="202">
        <v>0</v>
      </c>
      <c r="R213" s="202">
        <f>Q213*H213</f>
        <v>0</v>
      </c>
      <c r="S213" s="202">
        <v>0.13100000000000001</v>
      </c>
      <c r="T213" s="203">
        <f>S213*H213</f>
        <v>1.942337</v>
      </c>
      <c r="AR213" s="204" t="s">
        <v>215</v>
      </c>
      <c r="AT213" s="204" t="s">
        <v>210</v>
      </c>
      <c r="AU213" s="204" t="s">
        <v>95</v>
      </c>
      <c r="AY213" s="17" t="s">
        <v>208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7" t="s">
        <v>95</v>
      </c>
      <c r="BK213" s="205">
        <f>ROUND(I213*H213,2)</f>
        <v>0</v>
      </c>
      <c r="BL213" s="17" t="s">
        <v>215</v>
      </c>
      <c r="BM213" s="204" t="s">
        <v>343</v>
      </c>
    </row>
    <row r="214" spans="2:65" s="13" customFormat="1">
      <c r="B214" s="217"/>
      <c r="C214" s="218"/>
      <c r="D214" s="208" t="s">
        <v>217</v>
      </c>
      <c r="E214" s="219" t="s">
        <v>1</v>
      </c>
      <c r="F214" s="220" t="s">
        <v>344</v>
      </c>
      <c r="G214" s="218"/>
      <c r="H214" s="221">
        <v>3.125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217</v>
      </c>
      <c r="AU214" s="227" t="s">
        <v>95</v>
      </c>
      <c r="AV214" s="13" t="s">
        <v>95</v>
      </c>
      <c r="AW214" s="13" t="s">
        <v>38</v>
      </c>
      <c r="AX214" s="13" t="s">
        <v>82</v>
      </c>
      <c r="AY214" s="227" t="s">
        <v>208</v>
      </c>
    </row>
    <row r="215" spans="2:65" s="13" customFormat="1">
      <c r="B215" s="217"/>
      <c r="C215" s="218"/>
      <c r="D215" s="208" t="s">
        <v>217</v>
      </c>
      <c r="E215" s="219" t="s">
        <v>1</v>
      </c>
      <c r="F215" s="220" t="s">
        <v>345</v>
      </c>
      <c r="G215" s="218"/>
      <c r="H215" s="221">
        <v>2.8820000000000001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217</v>
      </c>
      <c r="AU215" s="227" t="s">
        <v>95</v>
      </c>
      <c r="AV215" s="13" t="s">
        <v>95</v>
      </c>
      <c r="AW215" s="13" t="s">
        <v>38</v>
      </c>
      <c r="AX215" s="13" t="s">
        <v>82</v>
      </c>
      <c r="AY215" s="227" t="s">
        <v>208</v>
      </c>
    </row>
    <row r="216" spans="2:65" s="13" customFormat="1">
      <c r="B216" s="217"/>
      <c r="C216" s="218"/>
      <c r="D216" s="208" t="s">
        <v>217</v>
      </c>
      <c r="E216" s="219" t="s">
        <v>1</v>
      </c>
      <c r="F216" s="220" t="s">
        <v>346</v>
      </c>
      <c r="G216" s="218"/>
      <c r="H216" s="221">
        <v>8.82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217</v>
      </c>
      <c r="AU216" s="227" t="s">
        <v>95</v>
      </c>
      <c r="AV216" s="13" t="s">
        <v>95</v>
      </c>
      <c r="AW216" s="13" t="s">
        <v>38</v>
      </c>
      <c r="AX216" s="13" t="s">
        <v>82</v>
      </c>
      <c r="AY216" s="227" t="s">
        <v>208</v>
      </c>
    </row>
    <row r="217" spans="2:65" s="15" customFormat="1">
      <c r="B217" s="239"/>
      <c r="C217" s="240"/>
      <c r="D217" s="208" t="s">
        <v>217</v>
      </c>
      <c r="E217" s="241" t="s">
        <v>1</v>
      </c>
      <c r="F217" s="242" t="s">
        <v>268</v>
      </c>
      <c r="G217" s="240"/>
      <c r="H217" s="243">
        <v>14.827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AT217" s="249" t="s">
        <v>217</v>
      </c>
      <c r="AU217" s="249" t="s">
        <v>95</v>
      </c>
      <c r="AV217" s="15" t="s">
        <v>215</v>
      </c>
      <c r="AW217" s="15" t="s">
        <v>38</v>
      </c>
      <c r="AX217" s="15" t="s">
        <v>22</v>
      </c>
      <c r="AY217" s="249" t="s">
        <v>208</v>
      </c>
    </row>
    <row r="218" spans="2:65" s="1" customFormat="1" ht="32.450000000000003" customHeight="1">
      <c r="B218" s="34"/>
      <c r="C218" s="193" t="s">
        <v>347</v>
      </c>
      <c r="D218" s="193" t="s">
        <v>210</v>
      </c>
      <c r="E218" s="194" t="s">
        <v>348</v>
      </c>
      <c r="F218" s="195" t="s">
        <v>349</v>
      </c>
      <c r="G218" s="196" t="s">
        <v>350</v>
      </c>
      <c r="H218" s="197">
        <v>1.452</v>
      </c>
      <c r="I218" s="198"/>
      <c r="J218" s="199">
        <f>ROUND(I218*H218,2)</f>
        <v>0</v>
      </c>
      <c r="K218" s="195" t="s">
        <v>214</v>
      </c>
      <c r="L218" s="38"/>
      <c r="M218" s="200" t="s">
        <v>1</v>
      </c>
      <c r="N218" s="201" t="s">
        <v>48</v>
      </c>
      <c r="O218" s="66"/>
      <c r="P218" s="202">
        <f>O218*H218</f>
        <v>0</v>
      </c>
      <c r="Q218" s="202">
        <v>0</v>
      </c>
      <c r="R218" s="202">
        <f>Q218*H218</f>
        <v>0</v>
      </c>
      <c r="S218" s="202">
        <v>2.2000000000000002</v>
      </c>
      <c r="T218" s="203">
        <f>S218*H218</f>
        <v>3.1944000000000004</v>
      </c>
      <c r="AR218" s="204" t="s">
        <v>215</v>
      </c>
      <c r="AT218" s="204" t="s">
        <v>210</v>
      </c>
      <c r="AU218" s="204" t="s">
        <v>95</v>
      </c>
      <c r="AY218" s="17" t="s">
        <v>208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7" t="s">
        <v>95</v>
      </c>
      <c r="BK218" s="205">
        <f>ROUND(I218*H218,2)</f>
        <v>0</v>
      </c>
      <c r="BL218" s="17" t="s">
        <v>215</v>
      </c>
      <c r="BM218" s="204" t="s">
        <v>351</v>
      </c>
    </row>
    <row r="219" spans="2:65" s="12" customFormat="1" ht="22.5">
      <c r="B219" s="206"/>
      <c r="C219" s="207"/>
      <c r="D219" s="208" t="s">
        <v>217</v>
      </c>
      <c r="E219" s="209" t="s">
        <v>1</v>
      </c>
      <c r="F219" s="210" t="s">
        <v>352</v>
      </c>
      <c r="G219" s="207"/>
      <c r="H219" s="209" t="s">
        <v>1</v>
      </c>
      <c r="I219" s="211"/>
      <c r="J219" s="207"/>
      <c r="K219" s="207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217</v>
      </c>
      <c r="AU219" s="216" t="s">
        <v>95</v>
      </c>
      <c r="AV219" s="12" t="s">
        <v>22</v>
      </c>
      <c r="AW219" s="12" t="s">
        <v>38</v>
      </c>
      <c r="AX219" s="12" t="s">
        <v>82</v>
      </c>
      <c r="AY219" s="216" t="s">
        <v>208</v>
      </c>
    </row>
    <row r="220" spans="2:65" s="12" customFormat="1">
      <c r="B220" s="206"/>
      <c r="C220" s="207"/>
      <c r="D220" s="208" t="s">
        <v>217</v>
      </c>
      <c r="E220" s="209" t="s">
        <v>1</v>
      </c>
      <c r="F220" s="210" t="s">
        <v>353</v>
      </c>
      <c r="G220" s="207"/>
      <c r="H220" s="209" t="s">
        <v>1</v>
      </c>
      <c r="I220" s="211"/>
      <c r="J220" s="207"/>
      <c r="K220" s="207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217</v>
      </c>
      <c r="AU220" s="216" t="s">
        <v>95</v>
      </c>
      <c r="AV220" s="12" t="s">
        <v>22</v>
      </c>
      <c r="AW220" s="12" t="s">
        <v>38</v>
      </c>
      <c r="AX220" s="12" t="s">
        <v>82</v>
      </c>
      <c r="AY220" s="216" t="s">
        <v>208</v>
      </c>
    </row>
    <row r="221" spans="2:65" s="13" customFormat="1">
      <c r="B221" s="217"/>
      <c r="C221" s="218"/>
      <c r="D221" s="208" t="s">
        <v>217</v>
      </c>
      <c r="E221" s="219" t="s">
        <v>1</v>
      </c>
      <c r="F221" s="220" t="s">
        <v>354</v>
      </c>
      <c r="G221" s="218"/>
      <c r="H221" s="221">
        <v>1.452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217</v>
      </c>
      <c r="AU221" s="227" t="s">
        <v>95</v>
      </c>
      <c r="AV221" s="13" t="s">
        <v>95</v>
      </c>
      <c r="AW221" s="13" t="s">
        <v>38</v>
      </c>
      <c r="AX221" s="13" t="s">
        <v>22</v>
      </c>
      <c r="AY221" s="227" t="s">
        <v>208</v>
      </c>
    </row>
    <row r="222" spans="2:65" s="1" customFormat="1" ht="21.6" customHeight="1">
      <c r="B222" s="34"/>
      <c r="C222" s="193" t="s">
        <v>355</v>
      </c>
      <c r="D222" s="193" t="s">
        <v>210</v>
      </c>
      <c r="E222" s="194" t="s">
        <v>356</v>
      </c>
      <c r="F222" s="195" t="s">
        <v>357</v>
      </c>
      <c r="G222" s="196" t="s">
        <v>223</v>
      </c>
      <c r="H222" s="197">
        <v>1.66</v>
      </c>
      <c r="I222" s="198"/>
      <c r="J222" s="199">
        <f>ROUND(I222*H222,2)</f>
        <v>0</v>
      </c>
      <c r="K222" s="195" t="s">
        <v>214</v>
      </c>
      <c r="L222" s="38"/>
      <c r="M222" s="200" t="s">
        <v>1</v>
      </c>
      <c r="N222" s="201" t="s">
        <v>48</v>
      </c>
      <c r="O222" s="66"/>
      <c r="P222" s="202">
        <f>O222*H222</f>
        <v>0</v>
      </c>
      <c r="Q222" s="202">
        <v>0</v>
      </c>
      <c r="R222" s="202">
        <f>Q222*H222</f>
        <v>0</v>
      </c>
      <c r="S222" s="202">
        <v>5.5E-2</v>
      </c>
      <c r="T222" s="203">
        <f>S222*H222</f>
        <v>9.1299999999999992E-2</v>
      </c>
      <c r="AR222" s="204" t="s">
        <v>215</v>
      </c>
      <c r="AT222" s="204" t="s">
        <v>210</v>
      </c>
      <c r="AU222" s="204" t="s">
        <v>95</v>
      </c>
      <c r="AY222" s="17" t="s">
        <v>208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7" t="s">
        <v>95</v>
      </c>
      <c r="BK222" s="205">
        <f>ROUND(I222*H222,2)</f>
        <v>0</v>
      </c>
      <c r="BL222" s="17" t="s">
        <v>215</v>
      </c>
      <c r="BM222" s="204" t="s">
        <v>358</v>
      </c>
    </row>
    <row r="223" spans="2:65" s="13" customFormat="1">
      <c r="B223" s="217"/>
      <c r="C223" s="218"/>
      <c r="D223" s="208" t="s">
        <v>217</v>
      </c>
      <c r="E223" s="219" t="s">
        <v>1</v>
      </c>
      <c r="F223" s="220" t="s">
        <v>359</v>
      </c>
      <c r="G223" s="218"/>
      <c r="H223" s="221">
        <v>0.02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217</v>
      </c>
      <c r="AU223" s="227" t="s">
        <v>95</v>
      </c>
      <c r="AV223" s="13" t="s">
        <v>95</v>
      </c>
      <c r="AW223" s="13" t="s">
        <v>38</v>
      </c>
      <c r="AX223" s="13" t="s">
        <v>82</v>
      </c>
      <c r="AY223" s="227" t="s">
        <v>208</v>
      </c>
    </row>
    <row r="224" spans="2:65" s="13" customFormat="1">
      <c r="B224" s="217"/>
      <c r="C224" s="218"/>
      <c r="D224" s="208" t="s">
        <v>217</v>
      </c>
      <c r="E224" s="219" t="s">
        <v>1</v>
      </c>
      <c r="F224" s="220" t="s">
        <v>360</v>
      </c>
      <c r="G224" s="218"/>
      <c r="H224" s="221">
        <v>0.41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217</v>
      </c>
      <c r="AU224" s="227" t="s">
        <v>95</v>
      </c>
      <c r="AV224" s="13" t="s">
        <v>95</v>
      </c>
      <c r="AW224" s="13" t="s">
        <v>38</v>
      </c>
      <c r="AX224" s="13" t="s">
        <v>82</v>
      </c>
      <c r="AY224" s="227" t="s">
        <v>208</v>
      </c>
    </row>
    <row r="225" spans="2:65" s="13" customFormat="1">
      <c r="B225" s="217"/>
      <c r="C225" s="218"/>
      <c r="D225" s="208" t="s">
        <v>217</v>
      </c>
      <c r="E225" s="219" t="s">
        <v>1</v>
      </c>
      <c r="F225" s="220" t="s">
        <v>361</v>
      </c>
      <c r="G225" s="218"/>
      <c r="H225" s="221">
        <v>1.23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217</v>
      </c>
      <c r="AU225" s="227" t="s">
        <v>95</v>
      </c>
      <c r="AV225" s="13" t="s">
        <v>95</v>
      </c>
      <c r="AW225" s="13" t="s">
        <v>38</v>
      </c>
      <c r="AX225" s="13" t="s">
        <v>82</v>
      </c>
      <c r="AY225" s="227" t="s">
        <v>208</v>
      </c>
    </row>
    <row r="226" spans="2:65" s="15" customFormat="1">
      <c r="B226" s="239"/>
      <c r="C226" s="240"/>
      <c r="D226" s="208" t="s">
        <v>217</v>
      </c>
      <c r="E226" s="241" t="s">
        <v>1</v>
      </c>
      <c r="F226" s="242" t="s">
        <v>268</v>
      </c>
      <c r="G226" s="240"/>
      <c r="H226" s="243">
        <v>1.66</v>
      </c>
      <c r="I226" s="244"/>
      <c r="J226" s="240"/>
      <c r="K226" s="240"/>
      <c r="L226" s="245"/>
      <c r="M226" s="246"/>
      <c r="N226" s="247"/>
      <c r="O226" s="247"/>
      <c r="P226" s="247"/>
      <c r="Q226" s="247"/>
      <c r="R226" s="247"/>
      <c r="S226" s="247"/>
      <c r="T226" s="248"/>
      <c r="AT226" s="249" t="s">
        <v>217</v>
      </c>
      <c r="AU226" s="249" t="s">
        <v>95</v>
      </c>
      <c r="AV226" s="15" t="s">
        <v>215</v>
      </c>
      <c r="AW226" s="15" t="s">
        <v>38</v>
      </c>
      <c r="AX226" s="15" t="s">
        <v>22</v>
      </c>
      <c r="AY226" s="249" t="s">
        <v>208</v>
      </c>
    </row>
    <row r="227" spans="2:65" s="1" customFormat="1" ht="21.6" customHeight="1">
      <c r="B227" s="34"/>
      <c r="C227" s="193" t="s">
        <v>362</v>
      </c>
      <c r="D227" s="193" t="s">
        <v>210</v>
      </c>
      <c r="E227" s="194" t="s">
        <v>363</v>
      </c>
      <c r="F227" s="195" t="s">
        <v>364</v>
      </c>
      <c r="G227" s="196" t="s">
        <v>223</v>
      </c>
      <c r="H227" s="197">
        <v>0.93600000000000005</v>
      </c>
      <c r="I227" s="198"/>
      <c r="J227" s="199">
        <f>ROUND(I227*H227,2)</f>
        <v>0</v>
      </c>
      <c r="K227" s="195" t="s">
        <v>214</v>
      </c>
      <c r="L227" s="38"/>
      <c r="M227" s="200" t="s">
        <v>1</v>
      </c>
      <c r="N227" s="201" t="s">
        <v>48</v>
      </c>
      <c r="O227" s="66"/>
      <c r="P227" s="202">
        <f>O227*H227</f>
        <v>0</v>
      </c>
      <c r="Q227" s="202">
        <v>0</v>
      </c>
      <c r="R227" s="202">
        <f>Q227*H227</f>
        <v>0</v>
      </c>
      <c r="S227" s="202">
        <v>4.8000000000000001E-2</v>
      </c>
      <c r="T227" s="203">
        <f>S227*H227</f>
        <v>4.4928000000000003E-2</v>
      </c>
      <c r="AR227" s="204" t="s">
        <v>215</v>
      </c>
      <c r="AT227" s="204" t="s">
        <v>210</v>
      </c>
      <c r="AU227" s="204" t="s">
        <v>95</v>
      </c>
      <c r="AY227" s="17" t="s">
        <v>208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7" t="s">
        <v>95</v>
      </c>
      <c r="BK227" s="205">
        <f>ROUND(I227*H227,2)</f>
        <v>0</v>
      </c>
      <c r="BL227" s="17" t="s">
        <v>215</v>
      </c>
      <c r="BM227" s="204" t="s">
        <v>365</v>
      </c>
    </row>
    <row r="228" spans="2:65" s="13" customFormat="1">
      <c r="B228" s="217"/>
      <c r="C228" s="218"/>
      <c r="D228" s="208" t="s">
        <v>217</v>
      </c>
      <c r="E228" s="219" t="s">
        <v>1</v>
      </c>
      <c r="F228" s="220" t="s">
        <v>366</v>
      </c>
      <c r="G228" s="218"/>
      <c r="H228" s="221">
        <v>0.93600000000000005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217</v>
      </c>
      <c r="AU228" s="227" t="s">
        <v>95</v>
      </c>
      <c r="AV228" s="13" t="s">
        <v>95</v>
      </c>
      <c r="AW228" s="13" t="s">
        <v>38</v>
      </c>
      <c r="AX228" s="13" t="s">
        <v>22</v>
      </c>
      <c r="AY228" s="227" t="s">
        <v>208</v>
      </c>
    </row>
    <row r="229" spans="2:65" s="1" customFormat="1" ht="21.6" customHeight="1">
      <c r="B229" s="34"/>
      <c r="C229" s="193" t="s">
        <v>367</v>
      </c>
      <c r="D229" s="193" t="s">
        <v>210</v>
      </c>
      <c r="E229" s="194" t="s">
        <v>368</v>
      </c>
      <c r="F229" s="195" t="s">
        <v>369</v>
      </c>
      <c r="G229" s="196" t="s">
        <v>223</v>
      </c>
      <c r="H229" s="197">
        <v>3.488</v>
      </c>
      <c r="I229" s="198"/>
      <c r="J229" s="199">
        <f>ROUND(I229*H229,2)</f>
        <v>0</v>
      </c>
      <c r="K229" s="195" t="s">
        <v>214</v>
      </c>
      <c r="L229" s="38"/>
      <c r="M229" s="200" t="s">
        <v>1</v>
      </c>
      <c r="N229" s="201" t="s">
        <v>48</v>
      </c>
      <c r="O229" s="66"/>
      <c r="P229" s="202">
        <f>O229*H229</f>
        <v>0</v>
      </c>
      <c r="Q229" s="202">
        <v>0</v>
      </c>
      <c r="R229" s="202">
        <f>Q229*H229</f>
        <v>0</v>
      </c>
      <c r="S229" s="202">
        <v>3.7999999999999999E-2</v>
      </c>
      <c r="T229" s="203">
        <f>S229*H229</f>
        <v>0.132544</v>
      </c>
      <c r="AR229" s="204" t="s">
        <v>215</v>
      </c>
      <c r="AT229" s="204" t="s">
        <v>210</v>
      </c>
      <c r="AU229" s="204" t="s">
        <v>95</v>
      </c>
      <c r="AY229" s="17" t="s">
        <v>208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7" t="s">
        <v>95</v>
      </c>
      <c r="BK229" s="205">
        <f>ROUND(I229*H229,2)</f>
        <v>0</v>
      </c>
      <c r="BL229" s="17" t="s">
        <v>215</v>
      </c>
      <c r="BM229" s="204" t="s">
        <v>370</v>
      </c>
    </row>
    <row r="230" spans="2:65" s="13" customFormat="1">
      <c r="B230" s="217"/>
      <c r="C230" s="218"/>
      <c r="D230" s="208" t="s">
        <v>217</v>
      </c>
      <c r="E230" s="219" t="s">
        <v>1</v>
      </c>
      <c r="F230" s="220" t="s">
        <v>371</v>
      </c>
      <c r="G230" s="218"/>
      <c r="H230" s="221">
        <v>3.488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217</v>
      </c>
      <c r="AU230" s="227" t="s">
        <v>95</v>
      </c>
      <c r="AV230" s="13" t="s">
        <v>95</v>
      </c>
      <c r="AW230" s="13" t="s">
        <v>38</v>
      </c>
      <c r="AX230" s="13" t="s">
        <v>22</v>
      </c>
      <c r="AY230" s="227" t="s">
        <v>208</v>
      </c>
    </row>
    <row r="231" spans="2:65" s="1" customFormat="1" ht="21.6" customHeight="1">
      <c r="B231" s="34"/>
      <c r="C231" s="193" t="s">
        <v>372</v>
      </c>
      <c r="D231" s="193" t="s">
        <v>210</v>
      </c>
      <c r="E231" s="194" t="s">
        <v>373</v>
      </c>
      <c r="F231" s="195" t="s">
        <v>374</v>
      </c>
      <c r="G231" s="196" t="s">
        <v>223</v>
      </c>
      <c r="H231" s="197">
        <v>3.6509999999999998</v>
      </c>
      <c r="I231" s="198"/>
      <c r="J231" s="199">
        <f>ROUND(I231*H231,2)</f>
        <v>0</v>
      </c>
      <c r="K231" s="195" t="s">
        <v>214</v>
      </c>
      <c r="L231" s="38"/>
      <c r="M231" s="200" t="s">
        <v>1</v>
      </c>
      <c r="N231" s="201" t="s">
        <v>48</v>
      </c>
      <c r="O231" s="66"/>
      <c r="P231" s="202">
        <f>O231*H231</f>
        <v>0</v>
      </c>
      <c r="Q231" s="202">
        <v>0</v>
      </c>
      <c r="R231" s="202">
        <f>Q231*H231</f>
        <v>0</v>
      </c>
      <c r="S231" s="202">
        <v>3.4000000000000002E-2</v>
      </c>
      <c r="T231" s="203">
        <f>S231*H231</f>
        <v>0.12413400000000001</v>
      </c>
      <c r="AR231" s="204" t="s">
        <v>215</v>
      </c>
      <c r="AT231" s="204" t="s">
        <v>210</v>
      </c>
      <c r="AU231" s="204" t="s">
        <v>95</v>
      </c>
      <c r="AY231" s="17" t="s">
        <v>208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7" t="s">
        <v>95</v>
      </c>
      <c r="BK231" s="205">
        <f>ROUND(I231*H231,2)</f>
        <v>0</v>
      </c>
      <c r="BL231" s="17" t="s">
        <v>215</v>
      </c>
      <c r="BM231" s="204" t="s">
        <v>375</v>
      </c>
    </row>
    <row r="232" spans="2:65" s="13" customFormat="1">
      <c r="B232" s="217"/>
      <c r="C232" s="218"/>
      <c r="D232" s="208" t="s">
        <v>217</v>
      </c>
      <c r="E232" s="219" t="s">
        <v>1</v>
      </c>
      <c r="F232" s="220" t="s">
        <v>376</v>
      </c>
      <c r="G232" s="218"/>
      <c r="H232" s="221">
        <v>3.6509999999999998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217</v>
      </c>
      <c r="AU232" s="227" t="s">
        <v>95</v>
      </c>
      <c r="AV232" s="13" t="s">
        <v>95</v>
      </c>
      <c r="AW232" s="13" t="s">
        <v>38</v>
      </c>
      <c r="AX232" s="13" t="s">
        <v>22</v>
      </c>
      <c r="AY232" s="227" t="s">
        <v>208</v>
      </c>
    </row>
    <row r="233" spans="2:65" s="1" customFormat="1" ht="21.6" customHeight="1">
      <c r="B233" s="34"/>
      <c r="C233" s="193" t="s">
        <v>377</v>
      </c>
      <c r="D233" s="193" t="s">
        <v>210</v>
      </c>
      <c r="E233" s="194" t="s">
        <v>378</v>
      </c>
      <c r="F233" s="195" t="s">
        <v>379</v>
      </c>
      <c r="G233" s="196" t="s">
        <v>223</v>
      </c>
      <c r="H233" s="197">
        <v>11.821</v>
      </c>
      <c r="I233" s="198"/>
      <c r="J233" s="199">
        <f>ROUND(I233*H233,2)</f>
        <v>0</v>
      </c>
      <c r="K233" s="195" t="s">
        <v>214</v>
      </c>
      <c r="L233" s="38"/>
      <c r="M233" s="200" t="s">
        <v>1</v>
      </c>
      <c r="N233" s="201" t="s">
        <v>48</v>
      </c>
      <c r="O233" s="66"/>
      <c r="P233" s="202">
        <f>O233*H233</f>
        <v>0</v>
      </c>
      <c r="Q233" s="202">
        <v>0</v>
      </c>
      <c r="R233" s="202">
        <f>Q233*H233</f>
        <v>0</v>
      </c>
      <c r="S233" s="202">
        <v>8.7999999999999995E-2</v>
      </c>
      <c r="T233" s="203">
        <f>S233*H233</f>
        <v>1.0402479999999998</v>
      </c>
      <c r="AR233" s="204" t="s">
        <v>215</v>
      </c>
      <c r="AT233" s="204" t="s">
        <v>210</v>
      </c>
      <c r="AU233" s="204" t="s">
        <v>95</v>
      </c>
      <c r="AY233" s="17" t="s">
        <v>208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7" t="s">
        <v>95</v>
      </c>
      <c r="BK233" s="205">
        <f>ROUND(I233*H233,2)</f>
        <v>0</v>
      </c>
      <c r="BL233" s="17" t="s">
        <v>215</v>
      </c>
      <c r="BM233" s="204" t="s">
        <v>380</v>
      </c>
    </row>
    <row r="234" spans="2:65" s="13" customFormat="1">
      <c r="B234" s="217"/>
      <c r="C234" s="218"/>
      <c r="D234" s="208" t="s">
        <v>217</v>
      </c>
      <c r="E234" s="219" t="s">
        <v>1</v>
      </c>
      <c r="F234" s="220" t="s">
        <v>381</v>
      </c>
      <c r="G234" s="218"/>
      <c r="H234" s="221">
        <v>3.6469999999999998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217</v>
      </c>
      <c r="AU234" s="227" t="s">
        <v>95</v>
      </c>
      <c r="AV234" s="13" t="s">
        <v>95</v>
      </c>
      <c r="AW234" s="13" t="s">
        <v>38</v>
      </c>
      <c r="AX234" s="13" t="s">
        <v>82</v>
      </c>
      <c r="AY234" s="227" t="s">
        <v>208</v>
      </c>
    </row>
    <row r="235" spans="2:65" s="13" customFormat="1">
      <c r="B235" s="217"/>
      <c r="C235" s="218"/>
      <c r="D235" s="208" t="s">
        <v>217</v>
      </c>
      <c r="E235" s="219" t="s">
        <v>1</v>
      </c>
      <c r="F235" s="220" t="s">
        <v>382</v>
      </c>
      <c r="G235" s="218"/>
      <c r="H235" s="221">
        <v>3.21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217</v>
      </c>
      <c r="AU235" s="227" t="s">
        <v>95</v>
      </c>
      <c r="AV235" s="13" t="s">
        <v>95</v>
      </c>
      <c r="AW235" s="13" t="s">
        <v>38</v>
      </c>
      <c r="AX235" s="13" t="s">
        <v>82</v>
      </c>
      <c r="AY235" s="227" t="s">
        <v>208</v>
      </c>
    </row>
    <row r="236" spans="2:65" s="13" customFormat="1">
      <c r="B236" s="217"/>
      <c r="C236" s="218"/>
      <c r="D236" s="208" t="s">
        <v>217</v>
      </c>
      <c r="E236" s="219" t="s">
        <v>1</v>
      </c>
      <c r="F236" s="220" t="s">
        <v>383</v>
      </c>
      <c r="G236" s="218"/>
      <c r="H236" s="221">
        <v>4.9640000000000004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217</v>
      </c>
      <c r="AU236" s="227" t="s">
        <v>95</v>
      </c>
      <c r="AV236" s="13" t="s">
        <v>95</v>
      </c>
      <c r="AW236" s="13" t="s">
        <v>38</v>
      </c>
      <c r="AX236" s="13" t="s">
        <v>82</v>
      </c>
      <c r="AY236" s="227" t="s">
        <v>208</v>
      </c>
    </row>
    <row r="237" spans="2:65" s="15" customFormat="1">
      <c r="B237" s="239"/>
      <c r="C237" s="240"/>
      <c r="D237" s="208" t="s">
        <v>217</v>
      </c>
      <c r="E237" s="241" t="s">
        <v>1</v>
      </c>
      <c r="F237" s="242" t="s">
        <v>268</v>
      </c>
      <c r="G237" s="240"/>
      <c r="H237" s="243">
        <v>11.821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AT237" s="249" t="s">
        <v>217</v>
      </c>
      <c r="AU237" s="249" t="s">
        <v>95</v>
      </c>
      <c r="AV237" s="15" t="s">
        <v>215</v>
      </c>
      <c r="AW237" s="15" t="s">
        <v>38</v>
      </c>
      <c r="AX237" s="15" t="s">
        <v>22</v>
      </c>
      <c r="AY237" s="249" t="s">
        <v>208</v>
      </c>
    </row>
    <row r="238" spans="2:65" s="1" customFormat="1" ht="21.6" customHeight="1">
      <c r="B238" s="34"/>
      <c r="C238" s="193" t="s">
        <v>384</v>
      </c>
      <c r="D238" s="193" t="s">
        <v>210</v>
      </c>
      <c r="E238" s="194" t="s">
        <v>385</v>
      </c>
      <c r="F238" s="195" t="s">
        <v>386</v>
      </c>
      <c r="G238" s="196" t="s">
        <v>223</v>
      </c>
      <c r="H238" s="197">
        <v>18.567</v>
      </c>
      <c r="I238" s="198"/>
      <c r="J238" s="199">
        <f>ROUND(I238*H238,2)</f>
        <v>0</v>
      </c>
      <c r="K238" s="195" t="s">
        <v>214</v>
      </c>
      <c r="L238" s="38"/>
      <c r="M238" s="200" t="s">
        <v>1</v>
      </c>
      <c r="N238" s="201" t="s">
        <v>48</v>
      </c>
      <c r="O238" s="66"/>
      <c r="P238" s="202">
        <f>O238*H238</f>
        <v>0</v>
      </c>
      <c r="Q238" s="202">
        <v>0</v>
      </c>
      <c r="R238" s="202">
        <f>Q238*H238</f>
        <v>0</v>
      </c>
      <c r="S238" s="202">
        <v>4.0000000000000001E-3</v>
      </c>
      <c r="T238" s="203">
        <f>S238*H238</f>
        <v>7.4268000000000001E-2</v>
      </c>
      <c r="AR238" s="204" t="s">
        <v>215</v>
      </c>
      <c r="AT238" s="204" t="s">
        <v>210</v>
      </c>
      <c r="AU238" s="204" t="s">
        <v>95</v>
      </c>
      <c r="AY238" s="17" t="s">
        <v>208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7" t="s">
        <v>95</v>
      </c>
      <c r="BK238" s="205">
        <f>ROUND(I238*H238,2)</f>
        <v>0</v>
      </c>
      <c r="BL238" s="17" t="s">
        <v>215</v>
      </c>
      <c r="BM238" s="204" t="s">
        <v>387</v>
      </c>
    </row>
    <row r="239" spans="2:65" s="12" customFormat="1">
      <c r="B239" s="206"/>
      <c r="C239" s="207"/>
      <c r="D239" s="208" t="s">
        <v>217</v>
      </c>
      <c r="E239" s="209" t="s">
        <v>1</v>
      </c>
      <c r="F239" s="210" t="s">
        <v>388</v>
      </c>
      <c r="G239" s="207"/>
      <c r="H239" s="209" t="s">
        <v>1</v>
      </c>
      <c r="I239" s="211"/>
      <c r="J239" s="207"/>
      <c r="K239" s="207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217</v>
      </c>
      <c r="AU239" s="216" t="s">
        <v>95</v>
      </c>
      <c r="AV239" s="12" t="s">
        <v>22</v>
      </c>
      <c r="AW239" s="12" t="s">
        <v>38</v>
      </c>
      <c r="AX239" s="12" t="s">
        <v>82</v>
      </c>
      <c r="AY239" s="216" t="s">
        <v>208</v>
      </c>
    </row>
    <row r="240" spans="2:65" s="13" customFormat="1">
      <c r="B240" s="217"/>
      <c r="C240" s="218"/>
      <c r="D240" s="208" t="s">
        <v>217</v>
      </c>
      <c r="E240" s="219" t="s">
        <v>1</v>
      </c>
      <c r="F240" s="220" t="s">
        <v>389</v>
      </c>
      <c r="G240" s="218"/>
      <c r="H240" s="221">
        <v>0.82799999999999996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217</v>
      </c>
      <c r="AU240" s="227" t="s">
        <v>95</v>
      </c>
      <c r="AV240" s="13" t="s">
        <v>95</v>
      </c>
      <c r="AW240" s="13" t="s">
        <v>38</v>
      </c>
      <c r="AX240" s="13" t="s">
        <v>82</v>
      </c>
      <c r="AY240" s="227" t="s">
        <v>208</v>
      </c>
    </row>
    <row r="241" spans="2:65" s="13" customFormat="1">
      <c r="B241" s="217"/>
      <c r="C241" s="218"/>
      <c r="D241" s="208" t="s">
        <v>217</v>
      </c>
      <c r="E241" s="219" t="s">
        <v>1</v>
      </c>
      <c r="F241" s="220" t="s">
        <v>390</v>
      </c>
      <c r="G241" s="218"/>
      <c r="H241" s="221">
        <v>1.62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217</v>
      </c>
      <c r="AU241" s="227" t="s">
        <v>95</v>
      </c>
      <c r="AV241" s="13" t="s">
        <v>95</v>
      </c>
      <c r="AW241" s="13" t="s">
        <v>38</v>
      </c>
      <c r="AX241" s="13" t="s">
        <v>82</v>
      </c>
      <c r="AY241" s="227" t="s">
        <v>208</v>
      </c>
    </row>
    <row r="242" spans="2:65" s="13" customFormat="1">
      <c r="B242" s="217"/>
      <c r="C242" s="218"/>
      <c r="D242" s="208" t="s">
        <v>217</v>
      </c>
      <c r="E242" s="219" t="s">
        <v>1</v>
      </c>
      <c r="F242" s="220" t="s">
        <v>391</v>
      </c>
      <c r="G242" s="218"/>
      <c r="H242" s="221">
        <v>1.161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217</v>
      </c>
      <c r="AU242" s="227" t="s">
        <v>95</v>
      </c>
      <c r="AV242" s="13" t="s">
        <v>95</v>
      </c>
      <c r="AW242" s="13" t="s">
        <v>38</v>
      </c>
      <c r="AX242" s="13" t="s">
        <v>82</v>
      </c>
      <c r="AY242" s="227" t="s">
        <v>208</v>
      </c>
    </row>
    <row r="243" spans="2:65" s="14" customFormat="1">
      <c r="B243" s="228"/>
      <c r="C243" s="229"/>
      <c r="D243" s="208" t="s">
        <v>217</v>
      </c>
      <c r="E243" s="230" t="s">
        <v>1</v>
      </c>
      <c r="F243" s="231" t="s">
        <v>266</v>
      </c>
      <c r="G243" s="229"/>
      <c r="H243" s="232">
        <v>3.609</v>
      </c>
      <c r="I243" s="233"/>
      <c r="J243" s="229"/>
      <c r="K243" s="229"/>
      <c r="L243" s="234"/>
      <c r="M243" s="235"/>
      <c r="N243" s="236"/>
      <c r="O243" s="236"/>
      <c r="P243" s="236"/>
      <c r="Q243" s="236"/>
      <c r="R243" s="236"/>
      <c r="S243" s="236"/>
      <c r="T243" s="237"/>
      <c r="AT243" s="238" t="s">
        <v>217</v>
      </c>
      <c r="AU243" s="238" t="s">
        <v>95</v>
      </c>
      <c r="AV243" s="14" t="s">
        <v>152</v>
      </c>
      <c r="AW243" s="14" t="s">
        <v>38</v>
      </c>
      <c r="AX243" s="14" t="s">
        <v>82</v>
      </c>
      <c r="AY243" s="238" t="s">
        <v>208</v>
      </c>
    </row>
    <row r="244" spans="2:65" s="12" customFormat="1">
      <c r="B244" s="206"/>
      <c r="C244" s="207"/>
      <c r="D244" s="208" t="s">
        <v>217</v>
      </c>
      <c r="E244" s="209" t="s">
        <v>1</v>
      </c>
      <c r="F244" s="210" t="s">
        <v>392</v>
      </c>
      <c r="G244" s="207"/>
      <c r="H244" s="209" t="s">
        <v>1</v>
      </c>
      <c r="I244" s="211"/>
      <c r="J244" s="207"/>
      <c r="K244" s="207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217</v>
      </c>
      <c r="AU244" s="216" t="s">
        <v>95</v>
      </c>
      <c r="AV244" s="12" t="s">
        <v>22</v>
      </c>
      <c r="AW244" s="12" t="s">
        <v>38</v>
      </c>
      <c r="AX244" s="12" t="s">
        <v>82</v>
      </c>
      <c r="AY244" s="216" t="s">
        <v>208</v>
      </c>
    </row>
    <row r="245" spans="2:65" s="13" customFormat="1">
      <c r="B245" s="217"/>
      <c r="C245" s="218"/>
      <c r="D245" s="208" t="s">
        <v>217</v>
      </c>
      <c r="E245" s="219" t="s">
        <v>1</v>
      </c>
      <c r="F245" s="220" t="s">
        <v>393</v>
      </c>
      <c r="G245" s="218"/>
      <c r="H245" s="221">
        <v>1.77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217</v>
      </c>
      <c r="AU245" s="227" t="s">
        <v>95</v>
      </c>
      <c r="AV245" s="13" t="s">
        <v>95</v>
      </c>
      <c r="AW245" s="13" t="s">
        <v>38</v>
      </c>
      <c r="AX245" s="13" t="s">
        <v>82</v>
      </c>
      <c r="AY245" s="227" t="s">
        <v>208</v>
      </c>
    </row>
    <row r="246" spans="2:65" s="13" customFormat="1">
      <c r="B246" s="217"/>
      <c r="C246" s="218"/>
      <c r="D246" s="208" t="s">
        <v>217</v>
      </c>
      <c r="E246" s="219" t="s">
        <v>1</v>
      </c>
      <c r="F246" s="220" t="s">
        <v>394</v>
      </c>
      <c r="G246" s="218"/>
      <c r="H246" s="221">
        <v>1.863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217</v>
      </c>
      <c r="AU246" s="227" t="s">
        <v>95</v>
      </c>
      <c r="AV246" s="13" t="s">
        <v>95</v>
      </c>
      <c r="AW246" s="13" t="s">
        <v>38</v>
      </c>
      <c r="AX246" s="13" t="s">
        <v>82</v>
      </c>
      <c r="AY246" s="227" t="s">
        <v>208</v>
      </c>
    </row>
    <row r="247" spans="2:65" s="13" customFormat="1">
      <c r="B247" s="217"/>
      <c r="C247" s="218"/>
      <c r="D247" s="208" t="s">
        <v>217</v>
      </c>
      <c r="E247" s="219" t="s">
        <v>1</v>
      </c>
      <c r="F247" s="220" t="s">
        <v>395</v>
      </c>
      <c r="G247" s="218"/>
      <c r="H247" s="221">
        <v>1.8069999999999999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217</v>
      </c>
      <c r="AU247" s="227" t="s">
        <v>95</v>
      </c>
      <c r="AV247" s="13" t="s">
        <v>95</v>
      </c>
      <c r="AW247" s="13" t="s">
        <v>38</v>
      </c>
      <c r="AX247" s="13" t="s">
        <v>82</v>
      </c>
      <c r="AY247" s="227" t="s">
        <v>208</v>
      </c>
    </row>
    <row r="248" spans="2:65" s="13" customFormat="1">
      <c r="B248" s="217"/>
      <c r="C248" s="218"/>
      <c r="D248" s="208" t="s">
        <v>217</v>
      </c>
      <c r="E248" s="219" t="s">
        <v>1</v>
      </c>
      <c r="F248" s="220" t="s">
        <v>396</v>
      </c>
      <c r="G248" s="218"/>
      <c r="H248" s="221">
        <v>1.9450000000000001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217</v>
      </c>
      <c r="AU248" s="227" t="s">
        <v>95</v>
      </c>
      <c r="AV248" s="13" t="s">
        <v>95</v>
      </c>
      <c r="AW248" s="13" t="s">
        <v>38</v>
      </c>
      <c r="AX248" s="13" t="s">
        <v>82</v>
      </c>
      <c r="AY248" s="227" t="s">
        <v>208</v>
      </c>
    </row>
    <row r="249" spans="2:65" s="13" customFormat="1">
      <c r="B249" s="217"/>
      <c r="C249" s="218"/>
      <c r="D249" s="208" t="s">
        <v>217</v>
      </c>
      <c r="E249" s="219" t="s">
        <v>1</v>
      </c>
      <c r="F249" s="220" t="s">
        <v>397</v>
      </c>
      <c r="G249" s="218"/>
      <c r="H249" s="221">
        <v>1.8080000000000001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217</v>
      </c>
      <c r="AU249" s="227" t="s">
        <v>95</v>
      </c>
      <c r="AV249" s="13" t="s">
        <v>95</v>
      </c>
      <c r="AW249" s="13" t="s">
        <v>38</v>
      </c>
      <c r="AX249" s="13" t="s">
        <v>82</v>
      </c>
      <c r="AY249" s="227" t="s">
        <v>208</v>
      </c>
    </row>
    <row r="250" spans="2:65" s="13" customFormat="1" ht="22.5">
      <c r="B250" s="217"/>
      <c r="C250" s="218"/>
      <c r="D250" s="208" t="s">
        <v>217</v>
      </c>
      <c r="E250" s="219" t="s">
        <v>1</v>
      </c>
      <c r="F250" s="220" t="s">
        <v>398</v>
      </c>
      <c r="G250" s="218"/>
      <c r="H250" s="221">
        <v>5.7649999999999997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217</v>
      </c>
      <c r="AU250" s="227" t="s">
        <v>95</v>
      </c>
      <c r="AV250" s="13" t="s">
        <v>95</v>
      </c>
      <c r="AW250" s="13" t="s">
        <v>38</v>
      </c>
      <c r="AX250" s="13" t="s">
        <v>82</v>
      </c>
      <c r="AY250" s="227" t="s">
        <v>208</v>
      </c>
    </row>
    <row r="251" spans="2:65" s="14" customFormat="1">
      <c r="B251" s="228"/>
      <c r="C251" s="229"/>
      <c r="D251" s="208" t="s">
        <v>217</v>
      </c>
      <c r="E251" s="230" t="s">
        <v>1</v>
      </c>
      <c r="F251" s="231" t="s">
        <v>266</v>
      </c>
      <c r="G251" s="229"/>
      <c r="H251" s="232">
        <v>14.958</v>
      </c>
      <c r="I251" s="233"/>
      <c r="J251" s="229"/>
      <c r="K251" s="229"/>
      <c r="L251" s="234"/>
      <c r="M251" s="235"/>
      <c r="N251" s="236"/>
      <c r="O251" s="236"/>
      <c r="P251" s="236"/>
      <c r="Q251" s="236"/>
      <c r="R251" s="236"/>
      <c r="S251" s="236"/>
      <c r="T251" s="237"/>
      <c r="AT251" s="238" t="s">
        <v>217</v>
      </c>
      <c r="AU251" s="238" t="s">
        <v>95</v>
      </c>
      <c r="AV251" s="14" t="s">
        <v>152</v>
      </c>
      <c r="AW251" s="14" t="s">
        <v>38</v>
      </c>
      <c r="AX251" s="14" t="s">
        <v>82</v>
      </c>
      <c r="AY251" s="238" t="s">
        <v>208</v>
      </c>
    </row>
    <row r="252" spans="2:65" s="15" customFormat="1">
      <c r="B252" s="239"/>
      <c r="C252" s="240"/>
      <c r="D252" s="208" t="s">
        <v>217</v>
      </c>
      <c r="E252" s="241" t="s">
        <v>1</v>
      </c>
      <c r="F252" s="242" t="s">
        <v>268</v>
      </c>
      <c r="G252" s="240"/>
      <c r="H252" s="243">
        <v>18.567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AT252" s="249" t="s">
        <v>217</v>
      </c>
      <c r="AU252" s="249" t="s">
        <v>95</v>
      </c>
      <c r="AV252" s="15" t="s">
        <v>215</v>
      </c>
      <c r="AW252" s="15" t="s">
        <v>38</v>
      </c>
      <c r="AX252" s="15" t="s">
        <v>22</v>
      </c>
      <c r="AY252" s="249" t="s">
        <v>208</v>
      </c>
    </row>
    <row r="253" spans="2:65" s="1" customFormat="1" ht="21.6" customHeight="1">
      <c r="B253" s="34"/>
      <c r="C253" s="193" t="s">
        <v>399</v>
      </c>
      <c r="D253" s="193" t="s">
        <v>210</v>
      </c>
      <c r="E253" s="194" t="s">
        <v>400</v>
      </c>
      <c r="F253" s="195" t="s">
        <v>401</v>
      </c>
      <c r="G253" s="196" t="s">
        <v>272</v>
      </c>
      <c r="H253" s="197">
        <v>1</v>
      </c>
      <c r="I253" s="198"/>
      <c r="J253" s="199">
        <f>ROUND(I253*H253,2)</f>
        <v>0</v>
      </c>
      <c r="K253" s="195" t="s">
        <v>214</v>
      </c>
      <c r="L253" s="38"/>
      <c r="M253" s="200" t="s">
        <v>1</v>
      </c>
      <c r="N253" s="201" t="s">
        <v>48</v>
      </c>
      <c r="O253" s="66"/>
      <c r="P253" s="202">
        <f>O253*H253</f>
        <v>0</v>
      </c>
      <c r="Q253" s="202">
        <v>0</v>
      </c>
      <c r="R253" s="202">
        <f>Q253*H253</f>
        <v>0</v>
      </c>
      <c r="S253" s="202">
        <v>1.2E-2</v>
      </c>
      <c r="T253" s="203">
        <f>S253*H253</f>
        <v>1.2E-2</v>
      </c>
      <c r="AR253" s="204" t="s">
        <v>215</v>
      </c>
      <c r="AT253" s="204" t="s">
        <v>210</v>
      </c>
      <c r="AU253" s="204" t="s">
        <v>95</v>
      </c>
      <c r="AY253" s="17" t="s">
        <v>208</v>
      </c>
      <c r="BE253" s="205">
        <f>IF(N253="základní",J253,0)</f>
        <v>0</v>
      </c>
      <c r="BF253" s="205">
        <f>IF(N253="snížená",J253,0)</f>
        <v>0</v>
      </c>
      <c r="BG253" s="205">
        <f>IF(N253="zákl. přenesená",J253,0)</f>
        <v>0</v>
      </c>
      <c r="BH253" s="205">
        <f>IF(N253="sníž. přenesená",J253,0)</f>
        <v>0</v>
      </c>
      <c r="BI253" s="205">
        <f>IF(N253="nulová",J253,0)</f>
        <v>0</v>
      </c>
      <c r="BJ253" s="17" t="s">
        <v>95</v>
      </c>
      <c r="BK253" s="205">
        <f>ROUND(I253*H253,2)</f>
        <v>0</v>
      </c>
      <c r="BL253" s="17" t="s">
        <v>215</v>
      </c>
      <c r="BM253" s="204" t="s">
        <v>402</v>
      </c>
    </row>
    <row r="254" spans="2:65" s="13" customFormat="1">
      <c r="B254" s="217"/>
      <c r="C254" s="218"/>
      <c r="D254" s="208" t="s">
        <v>217</v>
      </c>
      <c r="E254" s="219" t="s">
        <v>1</v>
      </c>
      <c r="F254" s="220" t="s">
        <v>403</v>
      </c>
      <c r="G254" s="218"/>
      <c r="H254" s="221">
        <v>1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217</v>
      </c>
      <c r="AU254" s="227" t="s">
        <v>95</v>
      </c>
      <c r="AV254" s="13" t="s">
        <v>95</v>
      </c>
      <c r="AW254" s="13" t="s">
        <v>38</v>
      </c>
      <c r="AX254" s="13" t="s">
        <v>22</v>
      </c>
      <c r="AY254" s="227" t="s">
        <v>208</v>
      </c>
    </row>
    <row r="255" spans="2:65" s="1" customFormat="1" ht="21.6" customHeight="1">
      <c r="B255" s="34"/>
      <c r="C255" s="193" t="s">
        <v>404</v>
      </c>
      <c r="D255" s="193" t="s">
        <v>210</v>
      </c>
      <c r="E255" s="194" t="s">
        <v>405</v>
      </c>
      <c r="F255" s="195" t="s">
        <v>406</v>
      </c>
      <c r="G255" s="196" t="s">
        <v>272</v>
      </c>
      <c r="H255" s="197">
        <v>1</v>
      </c>
      <c r="I255" s="198"/>
      <c r="J255" s="199">
        <f>ROUND(I255*H255,2)</f>
        <v>0</v>
      </c>
      <c r="K255" s="195" t="s">
        <v>214</v>
      </c>
      <c r="L255" s="38"/>
      <c r="M255" s="200" t="s">
        <v>1</v>
      </c>
      <c r="N255" s="201" t="s">
        <v>48</v>
      </c>
      <c r="O255" s="66"/>
      <c r="P255" s="202">
        <f>O255*H255</f>
        <v>0</v>
      </c>
      <c r="Q255" s="202">
        <v>0</v>
      </c>
      <c r="R255" s="202">
        <f>Q255*H255</f>
        <v>0</v>
      </c>
      <c r="S255" s="202">
        <v>2.5000000000000001E-2</v>
      </c>
      <c r="T255" s="203">
        <f>S255*H255</f>
        <v>2.5000000000000001E-2</v>
      </c>
      <c r="AR255" s="204" t="s">
        <v>215</v>
      </c>
      <c r="AT255" s="204" t="s">
        <v>210</v>
      </c>
      <c r="AU255" s="204" t="s">
        <v>95</v>
      </c>
      <c r="AY255" s="17" t="s">
        <v>208</v>
      </c>
      <c r="BE255" s="205">
        <f>IF(N255="základní",J255,0)</f>
        <v>0</v>
      </c>
      <c r="BF255" s="205">
        <f>IF(N255="snížená",J255,0)</f>
        <v>0</v>
      </c>
      <c r="BG255" s="205">
        <f>IF(N255="zákl. přenesená",J255,0)</f>
        <v>0</v>
      </c>
      <c r="BH255" s="205">
        <f>IF(N255="sníž. přenesená",J255,0)</f>
        <v>0</v>
      </c>
      <c r="BI255" s="205">
        <f>IF(N255="nulová",J255,0)</f>
        <v>0</v>
      </c>
      <c r="BJ255" s="17" t="s">
        <v>95</v>
      </c>
      <c r="BK255" s="205">
        <f>ROUND(I255*H255,2)</f>
        <v>0</v>
      </c>
      <c r="BL255" s="17" t="s">
        <v>215</v>
      </c>
      <c r="BM255" s="204" t="s">
        <v>407</v>
      </c>
    </row>
    <row r="256" spans="2:65" s="13" customFormat="1">
      <c r="B256" s="217"/>
      <c r="C256" s="218"/>
      <c r="D256" s="208" t="s">
        <v>217</v>
      </c>
      <c r="E256" s="219" t="s">
        <v>1</v>
      </c>
      <c r="F256" s="220" t="s">
        <v>408</v>
      </c>
      <c r="G256" s="218"/>
      <c r="H256" s="221">
        <v>1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217</v>
      </c>
      <c r="AU256" s="227" t="s">
        <v>95</v>
      </c>
      <c r="AV256" s="13" t="s">
        <v>95</v>
      </c>
      <c r="AW256" s="13" t="s">
        <v>38</v>
      </c>
      <c r="AX256" s="13" t="s">
        <v>22</v>
      </c>
      <c r="AY256" s="227" t="s">
        <v>208</v>
      </c>
    </row>
    <row r="257" spans="2:65" s="1" customFormat="1" ht="21.6" customHeight="1">
      <c r="B257" s="34"/>
      <c r="C257" s="193" t="s">
        <v>409</v>
      </c>
      <c r="D257" s="193" t="s">
        <v>210</v>
      </c>
      <c r="E257" s="194" t="s">
        <v>410</v>
      </c>
      <c r="F257" s="195" t="s">
        <v>411</v>
      </c>
      <c r="G257" s="196" t="s">
        <v>223</v>
      </c>
      <c r="H257" s="197">
        <v>0.86499999999999999</v>
      </c>
      <c r="I257" s="198"/>
      <c r="J257" s="199">
        <f>ROUND(I257*H257,2)</f>
        <v>0</v>
      </c>
      <c r="K257" s="195" t="s">
        <v>214</v>
      </c>
      <c r="L257" s="38"/>
      <c r="M257" s="200" t="s">
        <v>1</v>
      </c>
      <c r="N257" s="201" t="s">
        <v>48</v>
      </c>
      <c r="O257" s="66"/>
      <c r="P257" s="202">
        <f>O257*H257</f>
        <v>0</v>
      </c>
      <c r="Q257" s="202">
        <v>0</v>
      </c>
      <c r="R257" s="202">
        <f>Q257*H257</f>
        <v>0</v>
      </c>
      <c r="S257" s="202">
        <v>0.27</v>
      </c>
      <c r="T257" s="203">
        <f>S257*H257</f>
        <v>0.23355000000000001</v>
      </c>
      <c r="AR257" s="204" t="s">
        <v>215</v>
      </c>
      <c r="AT257" s="204" t="s">
        <v>210</v>
      </c>
      <c r="AU257" s="204" t="s">
        <v>95</v>
      </c>
      <c r="AY257" s="17" t="s">
        <v>208</v>
      </c>
      <c r="BE257" s="205">
        <f>IF(N257="základní",J257,0)</f>
        <v>0</v>
      </c>
      <c r="BF257" s="205">
        <f>IF(N257="snížená",J257,0)</f>
        <v>0</v>
      </c>
      <c r="BG257" s="205">
        <f>IF(N257="zákl. přenesená",J257,0)</f>
        <v>0</v>
      </c>
      <c r="BH257" s="205">
        <f>IF(N257="sníž. přenesená",J257,0)</f>
        <v>0</v>
      </c>
      <c r="BI257" s="205">
        <f>IF(N257="nulová",J257,0)</f>
        <v>0</v>
      </c>
      <c r="BJ257" s="17" t="s">
        <v>95</v>
      </c>
      <c r="BK257" s="205">
        <f>ROUND(I257*H257,2)</f>
        <v>0</v>
      </c>
      <c r="BL257" s="17" t="s">
        <v>215</v>
      </c>
      <c r="BM257" s="204" t="s">
        <v>412</v>
      </c>
    </row>
    <row r="258" spans="2:65" s="13" customFormat="1">
      <c r="B258" s="217"/>
      <c r="C258" s="218"/>
      <c r="D258" s="208" t="s">
        <v>217</v>
      </c>
      <c r="E258" s="219" t="s">
        <v>1</v>
      </c>
      <c r="F258" s="220" t="s">
        <v>413</v>
      </c>
      <c r="G258" s="218"/>
      <c r="H258" s="221">
        <v>0.86499999999999999</v>
      </c>
      <c r="I258" s="222"/>
      <c r="J258" s="218"/>
      <c r="K258" s="218"/>
      <c r="L258" s="223"/>
      <c r="M258" s="224"/>
      <c r="N258" s="225"/>
      <c r="O258" s="225"/>
      <c r="P258" s="225"/>
      <c r="Q258" s="225"/>
      <c r="R258" s="225"/>
      <c r="S258" s="225"/>
      <c r="T258" s="226"/>
      <c r="AT258" s="227" t="s">
        <v>217</v>
      </c>
      <c r="AU258" s="227" t="s">
        <v>95</v>
      </c>
      <c r="AV258" s="13" t="s">
        <v>95</v>
      </c>
      <c r="AW258" s="13" t="s">
        <v>38</v>
      </c>
      <c r="AX258" s="13" t="s">
        <v>22</v>
      </c>
      <c r="AY258" s="227" t="s">
        <v>208</v>
      </c>
    </row>
    <row r="259" spans="2:65" s="1" customFormat="1" ht="21.6" customHeight="1">
      <c r="B259" s="34"/>
      <c r="C259" s="193" t="s">
        <v>414</v>
      </c>
      <c r="D259" s="193" t="s">
        <v>210</v>
      </c>
      <c r="E259" s="194" t="s">
        <v>415</v>
      </c>
      <c r="F259" s="195" t="s">
        <v>416</v>
      </c>
      <c r="G259" s="196" t="s">
        <v>350</v>
      </c>
      <c r="H259" s="197">
        <v>0.55400000000000005</v>
      </c>
      <c r="I259" s="198"/>
      <c r="J259" s="199">
        <f>ROUND(I259*H259,2)</f>
        <v>0</v>
      </c>
      <c r="K259" s="195" t="s">
        <v>214</v>
      </c>
      <c r="L259" s="38"/>
      <c r="M259" s="200" t="s">
        <v>1</v>
      </c>
      <c r="N259" s="201" t="s">
        <v>48</v>
      </c>
      <c r="O259" s="66"/>
      <c r="P259" s="202">
        <f>O259*H259</f>
        <v>0</v>
      </c>
      <c r="Q259" s="202">
        <v>0</v>
      </c>
      <c r="R259" s="202">
        <f>Q259*H259</f>
        <v>0</v>
      </c>
      <c r="S259" s="202">
        <v>1.8</v>
      </c>
      <c r="T259" s="203">
        <f>S259*H259</f>
        <v>0.99720000000000009</v>
      </c>
      <c r="AR259" s="204" t="s">
        <v>215</v>
      </c>
      <c r="AT259" s="204" t="s">
        <v>210</v>
      </c>
      <c r="AU259" s="204" t="s">
        <v>95</v>
      </c>
      <c r="AY259" s="17" t="s">
        <v>208</v>
      </c>
      <c r="BE259" s="205">
        <f>IF(N259="základní",J259,0)</f>
        <v>0</v>
      </c>
      <c r="BF259" s="205">
        <f>IF(N259="snížená",J259,0)</f>
        <v>0</v>
      </c>
      <c r="BG259" s="205">
        <f>IF(N259="zákl. přenesená",J259,0)</f>
        <v>0</v>
      </c>
      <c r="BH259" s="205">
        <f>IF(N259="sníž. přenesená",J259,0)</f>
        <v>0</v>
      </c>
      <c r="BI259" s="205">
        <f>IF(N259="nulová",J259,0)</f>
        <v>0</v>
      </c>
      <c r="BJ259" s="17" t="s">
        <v>95</v>
      </c>
      <c r="BK259" s="205">
        <f>ROUND(I259*H259,2)</f>
        <v>0</v>
      </c>
      <c r="BL259" s="17" t="s">
        <v>215</v>
      </c>
      <c r="BM259" s="204" t="s">
        <v>417</v>
      </c>
    </row>
    <row r="260" spans="2:65" s="13" customFormat="1">
      <c r="B260" s="217"/>
      <c r="C260" s="218"/>
      <c r="D260" s="208" t="s">
        <v>217</v>
      </c>
      <c r="E260" s="219" t="s">
        <v>1</v>
      </c>
      <c r="F260" s="220" t="s">
        <v>418</v>
      </c>
      <c r="G260" s="218"/>
      <c r="H260" s="221">
        <v>0.55400000000000005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217</v>
      </c>
      <c r="AU260" s="227" t="s">
        <v>95</v>
      </c>
      <c r="AV260" s="13" t="s">
        <v>95</v>
      </c>
      <c r="AW260" s="13" t="s">
        <v>38</v>
      </c>
      <c r="AX260" s="13" t="s">
        <v>22</v>
      </c>
      <c r="AY260" s="227" t="s">
        <v>208</v>
      </c>
    </row>
    <row r="261" spans="2:65" s="1" customFormat="1" ht="32.450000000000003" customHeight="1">
      <c r="B261" s="34"/>
      <c r="C261" s="193" t="s">
        <v>419</v>
      </c>
      <c r="D261" s="193" t="s">
        <v>210</v>
      </c>
      <c r="E261" s="194" t="s">
        <v>420</v>
      </c>
      <c r="F261" s="195" t="s">
        <v>421</v>
      </c>
      <c r="G261" s="196" t="s">
        <v>223</v>
      </c>
      <c r="H261" s="197">
        <v>48.55</v>
      </c>
      <c r="I261" s="198"/>
      <c r="J261" s="199">
        <f>ROUND(I261*H261,2)</f>
        <v>0</v>
      </c>
      <c r="K261" s="195" t="s">
        <v>214</v>
      </c>
      <c r="L261" s="38"/>
      <c r="M261" s="200" t="s">
        <v>1</v>
      </c>
      <c r="N261" s="201" t="s">
        <v>48</v>
      </c>
      <c r="O261" s="66"/>
      <c r="P261" s="202">
        <f>O261*H261</f>
        <v>0</v>
      </c>
      <c r="Q261" s="202">
        <v>0</v>
      </c>
      <c r="R261" s="202">
        <f>Q261*H261</f>
        <v>0</v>
      </c>
      <c r="S261" s="202">
        <v>0.05</v>
      </c>
      <c r="T261" s="203">
        <f>S261*H261</f>
        <v>2.4275000000000002</v>
      </c>
      <c r="AR261" s="204" t="s">
        <v>215</v>
      </c>
      <c r="AT261" s="204" t="s">
        <v>210</v>
      </c>
      <c r="AU261" s="204" t="s">
        <v>95</v>
      </c>
      <c r="AY261" s="17" t="s">
        <v>208</v>
      </c>
      <c r="BE261" s="205">
        <f>IF(N261="základní",J261,0)</f>
        <v>0</v>
      </c>
      <c r="BF261" s="205">
        <f>IF(N261="snížená",J261,0)</f>
        <v>0</v>
      </c>
      <c r="BG261" s="205">
        <f>IF(N261="zákl. přenesená",J261,0)</f>
        <v>0</v>
      </c>
      <c r="BH261" s="205">
        <f>IF(N261="sníž. přenesená",J261,0)</f>
        <v>0</v>
      </c>
      <c r="BI261" s="205">
        <f>IF(N261="nulová",J261,0)</f>
        <v>0</v>
      </c>
      <c r="BJ261" s="17" t="s">
        <v>95</v>
      </c>
      <c r="BK261" s="205">
        <f>ROUND(I261*H261,2)</f>
        <v>0</v>
      </c>
      <c r="BL261" s="17" t="s">
        <v>215</v>
      </c>
      <c r="BM261" s="204" t="s">
        <v>422</v>
      </c>
    </row>
    <row r="262" spans="2:65" s="13" customFormat="1">
      <c r="B262" s="217"/>
      <c r="C262" s="218"/>
      <c r="D262" s="208" t="s">
        <v>217</v>
      </c>
      <c r="E262" s="219" t="s">
        <v>1</v>
      </c>
      <c r="F262" s="220" t="s">
        <v>423</v>
      </c>
      <c r="G262" s="218"/>
      <c r="H262" s="221">
        <v>48.55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217</v>
      </c>
      <c r="AU262" s="227" t="s">
        <v>95</v>
      </c>
      <c r="AV262" s="13" t="s">
        <v>95</v>
      </c>
      <c r="AW262" s="13" t="s">
        <v>38</v>
      </c>
      <c r="AX262" s="13" t="s">
        <v>82</v>
      </c>
      <c r="AY262" s="227" t="s">
        <v>208</v>
      </c>
    </row>
    <row r="263" spans="2:65" s="15" customFormat="1">
      <c r="B263" s="239"/>
      <c r="C263" s="240"/>
      <c r="D263" s="208" t="s">
        <v>217</v>
      </c>
      <c r="E263" s="241" t="s">
        <v>130</v>
      </c>
      <c r="F263" s="242" t="s">
        <v>268</v>
      </c>
      <c r="G263" s="240"/>
      <c r="H263" s="243">
        <v>48.55</v>
      </c>
      <c r="I263" s="244"/>
      <c r="J263" s="240"/>
      <c r="K263" s="240"/>
      <c r="L263" s="245"/>
      <c r="M263" s="246"/>
      <c r="N263" s="247"/>
      <c r="O263" s="247"/>
      <c r="P263" s="247"/>
      <c r="Q263" s="247"/>
      <c r="R263" s="247"/>
      <c r="S263" s="247"/>
      <c r="T263" s="248"/>
      <c r="AT263" s="249" t="s">
        <v>217</v>
      </c>
      <c r="AU263" s="249" t="s">
        <v>95</v>
      </c>
      <c r="AV263" s="15" t="s">
        <v>215</v>
      </c>
      <c r="AW263" s="15" t="s">
        <v>38</v>
      </c>
      <c r="AX263" s="15" t="s">
        <v>22</v>
      </c>
      <c r="AY263" s="249" t="s">
        <v>208</v>
      </c>
    </row>
    <row r="264" spans="2:65" s="1" customFormat="1" ht="32.450000000000003" customHeight="1">
      <c r="B264" s="34"/>
      <c r="C264" s="193" t="s">
        <v>424</v>
      </c>
      <c r="D264" s="193" t="s">
        <v>210</v>
      </c>
      <c r="E264" s="194" t="s">
        <v>425</v>
      </c>
      <c r="F264" s="195" t="s">
        <v>426</v>
      </c>
      <c r="G264" s="196" t="s">
        <v>223</v>
      </c>
      <c r="H264" s="197">
        <v>135.36699999999999</v>
      </c>
      <c r="I264" s="198"/>
      <c r="J264" s="199">
        <f>ROUND(I264*H264,2)</f>
        <v>0</v>
      </c>
      <c r="K264" s="195" t="s">
        <v>214</v>
      </c>
      <c r="L264" s="38"/>
      <c r="M264" s="200" t="s">
        <v>1</v>
      </c>
      <c r="N264" s="201" t="s">
        <v>48</v>
      </c>
      <c r="O264" s="66"/>
      <c r="P264" s="202">
        <f>O264*H264</f>
        <v>0</v>
      </c>
      <c r="Q264" s="202">
        <v>0</v>
      </c>
      <c r="R264" s="202">
        <f>Q264*H264</f>
        <v>0</v>
      </c>
      <c r="S264" s="202">
        <v>4.5999999999999999E-2</v>
      </c>
      <c r="T264" s="203">
        <f>S264*H264</f>
        <v>6.2268819999999998</v>
      </c>
      <c r="AR264" s="204" t="s">
        <v>215</v>
      </c>
      <c r="AT264" s="204" t="s">
        <v>210</v>
      </c>
      <c r="AU264" s="204" t="s">
        <v>95</v>
      </c>
      <c r="AY264" s="17" t="s">
        <v>208</v>
      </c>
      <c r="BE264" s="205">
        <f>IF(N264="základní",J264,0)</f>
        <v>0</v>
      </c>
      <c r="BF264" s="205">
        <f>IF(N264="snížená",J264,0)</f>
        <v>0</v>
      </c>
      <c r="BG264" s="205">
        <f>IF(N264="zákl. přenesená",J264,0)</f>
        <v>0</v>
      </c>
      <c r="BH264" s="205">
        <f>IF(N264="sníž. přenesená",J264,0)</f>
        <v>0</v>
      </c>
      <c r="BI264" s="205">
        <f>IF(N264="nulová",J264,0)</f>
        <v>0</v>
      </c>
      <c r="BJ264" s="17" t="s">
        <v>95</v>
      </c>
      <c r="BK264" s="205">
        <f>ROUND(I264*H264,2)</f>
        <v>0</v>
      </c>
      <c r="BL264" s="17" t="s">
        <v>215</v>
      </c>
      <c r="BM264" s="204" t="s">
        <v>427</v>
      </c>
    </row>
    <row r="265" spans="2:65" s="12" customFormat="1">
      <c r="B265" s="206"/>
      <c r="C265" s="207"/>
      <c r="D265" s="208" t="s">
        <v>217</v>
      </c>
      <c r="E265" s="209" t="s">
        <v>1</v>
      </c>
      <c r="F265" s="210" t="s">
        <v>428</v>
      </c>
      <c r="G265" s="207"/>
      <c r="H265" s="209" t="s">
        <v>1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217</v>
      </c>
      <c r="AU265" s="216" t="s">
        <v>95</v>
      </c>
      <c r="AV265" s="12" t="s">
        <v>22</v>
      </c>
      <c r="AW265" s="12" t="s">
        <v>38</v>
      </c>
      <c r="AX265" s="12" t="s">
        <v>82</v>
      </c>
      <c r="AY265" s="216" t="s">
        <v>208</v>
      </c>
    </row>
    <row r="266" spans="2:65" s="13" customFormat="1">
      <c r="B266" s="217"/>
      <c r="C266" s="218"/>
      <c r="D266" s="208" t="s">
        <v>217</v>
      </c>
      <c r="E266" s="219" t="s">
        <v>1</v>
      </c>
      <c r="F266" s="220" t="s">
        <v>429</v>
      </c>
      <c r="G266" s="218"/>
      <c r="H266" s="221">
        <v>10.074999999999999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217</v>
      </c>
      <c r="AU266" s="227" t="s">
        <v>95</v>
      </c>
      <c r="AV266" s="13" t="s">
        <v>95</v>
      </c>
      <c r="AW266" s="13" t="s">
        <v>38</v>
      </c>
      <c r="AX266" s="13" t="s">
        <v>82</v>
      </c>
      <c r="AY266" s="227" t="s">
        <v>208</v>
      </c>
    </row>
    <row r="267" spans="2:65" s="13" customFormat="1">
      <c r="B267" s="217"/>
      <c r="C267" s="218"/>
      <c r="D267" s="208" t="s">
        <v>217</v>
      </c>
      <c r="E267" s="219" t="s">
        <v>1</v>
      </c>
      <c r="F267" s="220" t="s">
        <v>430</v>
      </c>
      <c r="G267" s="218"/>
      <c r="H267" s="221">
        <v>10.65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217</v>
      </c>
      <c r="AU267" s="227" t="s">
        <v>95</v>
      </c>
      <c r="AV267" s="13" t="s">
        <v>95</v>
      </c>
      <c r="AW267" s="13" t="s">
        <v>38</v>
      </c>
      <c r="AX267" s="13" t="s">
        <v>82</v>
      </c>
      <c r="AY267" s="227" t="s">
        <v>208</v>
      </c>
    </row>
    <row r="268" spans="2:65" s="13" customFormat="1">
      <c r="B268" s="217"/>
      <c r="C268" s="218"/>
      <c r="D268" s="208" t="s">
        <v>217</v>
      </c>
      <c r="E268" s="219" t="s">
        <v>1</v>
      </c>
      <c r="F268" s="220" t="s">
        <v>431</v>
      </c>
      <c r="G268" s="218"/>
      <c r="H268" s="221">
        <v>24.3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217</v>
      </c>
      <c r="AU268" s="227" t="s">
        <v>95</v>
      </c>
      <c r="AV268" s="13" t="s">
        <v>95</v>
      </c>
      <c r="AW268" s="13" t="s">
        <v>38</v>
      </c>
      <c r="AX268" s="13" t="s">
        <v>82</v>
      </c>
      <c r="AY268" s="227" t="s">
        <v>208</v>
      </c>
    </row>
    <row r="269" spans="2:65" s="13" customFormat="1">
      <c r="B269" s="217"/>
      <c r="C269" s="218"/>
      <c r="D269" s="208" t="s">
        <v>217</v>
      </c>
      <c r="E269" s="219" t="s">
        <v>1</v>
      </c>
      <c r="F269" s="220" t="s">
        <v>432</v>
      </c>
      <c r="G269" s="218"/>
      <c r="H269" s="221">
        <v>9.4749999999999996</v>
      </c>
      <c r="I269" s="222"/>
      <c r="J269" s="218"/>
      <c r="K269" s="218"/>
      <c r="L269" s="223"/>
      <c r="M269" s="224"/>
      <c r="N269" s="225"/>
      <c r="O269" s="225"/>
      <c r="P269" s="225"/>
      <c r="Q269" s="225"/>
      <c r="R269" s="225"/>
      <c r="S269" s="225"/>
      <c r="T269" s="226"/>
      <c r="AT269" s="227" t="s">
        <v>217</v>
      </c>
      <c r="AU269" s="227" t="s">
        <v>95</v>
      </c>
      <c r="AV269" s="13" t="s">
        <v>95</v>
      </c>
      <c r="AW269" s="13" t="s">
        <v>38</v>
      </c>
      <c r="AX269" s="13" t="s">
        <v>82</v>
      </c>
      <c r="AY269" s="227" t="s">
        <v>208</v>
      </c>
    </row>
    <row r="270" spans="2:65" s="13" customFormat="1">
      <c r="B270" s="217"/>
      <c r="C270" s="218"/>
      <c r="D270" s="208" t="s">
        <v>217</v>
      </c>
      <c r="E270" s="219" t="s">
        <v>1</v>
      </c>
      <c r="F270" s="220" t="s">
        <v>433</v>
      </c>
      <c r="G270" s="218"/>
      <c r="H270" s="221">
        <v>48.95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217</v>
      </c>
      <c r="AU270" s="227" t="s">
        <v>95</v>
      </c>
      <c r="AV270" s="13" t="s">
        <v>95</v>
      </c>
      <c r="AW270" s="13" t="s">
        <v>38</v>
      </c>
      <c r="AX270" s="13" t="s">
        <v>82</v>
      </c>
      <c r="AY270" s="227" t="s">
        <v>208</v>
      </c>
    </row>
    <row r="271" spans="2:65" s="13" customFormat="1">
      <c r="B271" s="217"/>
      <c r="C271" s="218"/>
      <c r="D271" s="208" t="s">
        <v>217</v>
      </c>
      <c r="E271" s="219" t="s">
        <v>1</v>
      </c>
      <c r="F271" s="220" t="s">
        <v>434</v>
      </c>
      <c r="G271" s="218"/>
      <c r="H271" s="221">
        <v>42.95</v>
      </c>
      <c r="I271" s="222"/>
      <c r="J271" s="218"/>
      <c r="K271" s="218"/>
      <c r="L271" s="223"/>
      <c r="M271" s="224"/>
      <c r="N271" s="225"/>
      <c r="O271" s="225"/>
      <c r="P271" s="225"/>
      <c r="Q271" s="225"/>
      <c r="R271" s="225"/>
      <c r="S271" s="225"/>
      <c r="T271" s="226"/>
      <c r="AT271" s="227" t="s">
        <v>217</v>
      </c>
      <c r="AU271" s="227" t="s">
        <v>95</v>
      </c>
      <c r="AV271" s="13" t="s">
        <v>95</v>
      </c>
      <c r="AW271" s="13" t="s">
        <v>38</v>
      </c>
      <c r="AX271" s="13" t="s">
        <v>82</v>
      </c>
      <c r="AY271" s="227" t="s">
        <v>208</v>
      </c>
    </row>
    <row r="272" spans="2:65" s="14" customFormat="1">
      <c r="B272" s="228"/>
      <c r="C272" s="229"/>
      <c r="D272" s="208" t="s">
        <v>217</v>
      </c>
      <c r="E272" s="230" t="s">
        <v>133</v>
      </c>
      <c r="F272" s="231" t="s">
        <v>266</v>
      </c>
      <c r="G272" s="229"/>
      <c r="H272" s="232">
        <v>146.4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217</v>
      </c>
      <c r="AU272" s="238" t="s">
        <v>95</v>
      </c>
      <c r="AV272" s="14" t="s">
        <v>152</v>
      </c>
      <c r="AW272" s="14" t="s">
        <v>38</v>
      </c>
      <c r="AX272" s="14" t="s">
        <v>82</v>
      </c>
      <c r="AY272" s="238" t="s">
        <v>208</v>
      </c>
    </row>
    <row r="273" spans="2:65" s="13" customFormat="1">
      <c r="B273" s="217"/>
      <c r="C273" s="218"/>
      <c r="D273" s="208" t="s">
        <v>217</v>
      </c>
      <c r="E273" s="219" t="s">
        <v>1</v>
      </c>
      <c r="F273" s="220" t="s">
        <v>435</v>
      </c>
      <c r="G273" s="218"/>
      <c r="H273" s="221">
        <v>-11.032999999999999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217</v>
      </c>
      <c r="AU273" s="227" t="s">
        <v>95</v>
      </c>
      <c r="AV273" s="13" t="s">
        <v>95</v>
      </c>
      <c r="AW273" s="13" t="s">
        <v>38</v>
      </c>
      <c r="AX273" s="13" t="s">
        <v>82</v>
      </c>
      <c r="AY273" s="227" t="s">
        <v>208</v>
      </c>
    </row>
    <row r="274" spans="2:65" s="15" customFormat="1">
      <c r="B274" s="239"/>
      <c r="C274" s="240"/>
      <c r="D274" s="208" t="s">
        <v>217</v>
      </c>
      <c r="E274" s="241" t="s">
        <v>1</v>
      </c>
      <c r="F274" s="242" t="s">
        <v>268</v>
      </c>
      <c r="G274" s="240"/>
      <c r="H274" s="243">
        <v>135.36699999999999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AT274" s="249" t="s">
        <v>217</v>
      </c>
      <c r="AU274" s="249" t="s">
        <v>95</v>
      </c>
      <c r="AV274" s="15" t="s">
        <v>215</v>
      </c>
      <c r="AW274" s="15" t="s">
        <v>38</v>
      </c>
      <c r="AX274" s="15" t="s">
        <v>22</v>
      </c>
      <c r="AY274" s="249" t="s">
        <v>208</v>
      </c>
    </row>
    <row r="275" spans="2:65" s="1" customFormat="1" ht="21.6" customHeight="1">
      <c r="B275" s="34"/>
      <c r="C275" s="193" t="s">
        <v>436</v>
      </c>
      <c r="D275" s="193" t="s">
        <v>210</v>
      </c>
      <c r="E275" s="194" t="s">
        <v>437</v>
      </c>
      <c r="F275" s="195" t="s">
        <v>438</v>
      </c>
      <c r="G275" s="196" t="s">
        <v>223</v>
      </c>
      <c r="H275" s="197">
        <v>11.032999999999999</v>
      </c>
      <c r="I275" s="198"/>
      <c r="J275" s="199">
        <f>ROUND(I275*H275,2)</f>
        <v>0</v>
      </c>
      <c r="K275" s="195" t="s">
        <v>214</v>
      </c>
      <c r="L275" s="38"/>
      <c r="M275" s="200" t="s">
        <v>1</v>
      </c>
      <c r="N275" s="201" t="s">
        <v>48</v>
      </c>
      <c r="O275" s="66"/>
      <c r="P275" s="202">
        <f>O275*H275</f>
        <v>0</v>
      </c>
      <c r="Q275" s="202">
        <v>0</v>
      </c>
      <c r="R275" s="202">
        <f>Q275*H275</f>
        <v>0</v>
      </c>
      <c r="S275" s="202">
        <v>6.0999999999999999E-2</v>
      </c>
      <c r="T275" s="203">
        <f>S275*H275</f>
        <v>0.67301299999999997</v>
      </c>
      <c r="AR275" s="204" t="s">
        <v>215</v>
      </c>
      <c r="AT275" s="204" t="s">
        <v>210</v>
      </c>
      <c r="AU275" s="204" t="s">
        <v>95</v>
      </c>
      <c r="AY275" s="17" t="s">
        <v>208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7" t="s">
        <v>95</v>
      </c>
      <c r="BK275" s="205">
        <f>ROUND(I275*H275,2)</f>
        <v>0</v>
      </c>
      <c r="BL275" s="17" t="s">
        <v>215</v>
      </c>
      <c r="BM275" s="204" t="s">
        <v>439</v>
      </c>
    </row>
    <row r="276" spans="2:65" s="13" customFormat="1">
      <c r="B276" s="217"/>
      <c r="C276" s="218"/>
      <c r="D276" s="208" t="s">
        <v>217</v>
      </c>
      <c r="E276" s="219" t="s">
        <v>1</v>
      </c>
      <c r="F276" s="220" t="s">
        <v>440</v>
      </c>
      <c r="G276" s="218"/>
      <c r="H276" s="221">
        <v>11.032999999999999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217</v>
      </c>
      <c r="AU276" s="227" t="s">
        <v>95</v>
      </c>
      <c r="AV276" s="13" t="s">
        <v>95</v>
      </c>
      <c r="AW276" s="13" t="s">
        <v>38</v>
      </c>
      <c r="AX276" s="13" t="s">
        <v>22</v>
      </c>
      <c r="AY276" s="227" t="s">
        <v>208</v>
      </c>
    </row>
    <row r="277" spans="2:65" s="11" customFormat="1" ht="22.9" customHeight="1">
      <c r="B277" s="177"/>
      <c r="C277" s="178"/>
      <c r="D277" s="179" t="s">
        <v>81</v>
      </c>
      <c r="E277" s="191" t="s">
        <v>441</v>
      </c>
      <c r="F277" s="191" t="s">
        <v>442</v>
      </c>
      <c r="G277" s="178"/>
      <c r="H277" s="178"/>
      <c r="I277" s="181"/>
      <c r="J277" s="192">
        <f>BK277</f>
        <v>0</v>
      </c>
      <c r="K277" s="178"/>
      <c r="L277" s="183"/>
      <c r="M277" s="184"/>
      <c r="N277" s="185"/>
      <c r="O277" s="185"/>
      <c r="P277" s="186">
        <f>SUM(P278:P283)</f>
        <v>0</v>
      </c>
      <c r="Q277" s="185"/>
      <c r="R277" s="186">
        <f>SUM(R278:R283)</f>
        <v>0</v>
      </c>
      <c r="S277" s="185"/>
      <c r="T277" s="187">
        <f>SUM(T278:T283)</f>
        <v>0</v>
      </c>
      <c r="AR277" s="188" t="s">
        <v>22</v>
      </c>
      <c r="AT277" s="189" t="s">
        <v>81</v>
      </c>
      <c r="AU277" s="189" t="s">
        <v>22</v>
      </c>
      <c r="AY277" s="188" t="s">
        <v>208</v>
      </c>
      <c r="BK277" s="190">
        <f>SUM(BK278:BK283)</f>
        <v>0</v>
      </c>
    </row>
    <row r="278" spans="2:65" s="1" customFormat="1" ht="21.6" customHeight="1">
      <c r="B278" s="34"/>
      <c r="C278" s="193" t="s">
        <v>443</v>
      </c>
      <c r="D278" s="193" t="s">
        <v>210</v>
      </c>
      <c r="E278" s="194" t="s">
        <v>444</v>
      </c>
      <c r="F278" s="195" t="s">
        <v>445</v>
      </c>
      <c r="G278" s="196" t="s">
        <v>213</v>
      </c>
      <c r="H278" s="197">
        <v>20.286000000000001</v>
      </c>
      <c r="I278" s="198"/>
      <c r="J278" s="199">
        <f>ROUND(I278*H278,2)</f>
        <v>0</v>
      </c>
      <c r="K278" s="195" t="s">
        <v>214</v>
      </c>
      <c r="L278" s="38"/>
      <c r="M278" s="200" t="s">
        <v>1</v>
      </c>
      <c r="N278" s="201" t="s">
        <v>48</v>
      </c>
      <c r="O278" s="66"/>
      <c r="P278" s="202">
        <f>O278*H278</f>
        <v>0</v>
      </c>
      <c r="Q278" s="202">
        <v>0</v>
      </c>
      <c r="R278" s="202">
        <f>Q278*H278</f>
        <v>0</v>
      </c>
      <c r="S278" s="202">
        <v>0</v>
      </c>
      <c r="T278" s="203">
        <f>S278*H278</f>
        <v>0</v>
      </c>
      <c r="AR278" s="204" t="s">
        <v>215</v>
      </c>
      <c r="AT278" s="204" t="s">
        <v>210</v>
      </c>
      <c r="AU278" s="204" t="s">
        <v>95</v>
      </c>
      <c r="AY278" s="17" t="s">
        <v>208</v>
      </c>
      <c r="BE278" s="205">
        <f>IF(N278="základní",J278,0)</f>
        <v>0</v>
      </c>
      <c r="BF278" s="205">
        <f>IF(N278="snížená",J278,0)</f>
        <v>0</v>
      </c>
      <c r="BG278" s="205">
        <f>IF(N278="zákl. přenesená",J278,0)</f>
        <v>0</v>
      </c>
      <c r="BH278" s="205">
        <f>IF(N278="sníž. přenesená",J278,0)</f>
        <v>0</v>
      </c>
      <c r="BI278" s="205">
        <f>IF(N278="nulová",J278,0)</f>
        <v>0</v>
      </c>
      <c r="BJ278" s="17" t="s">
        <v>95</v>
      </c>
      <c r="BK278" s="205">
        <f>ROUND(I278*H278,2)</f>
        <v>0</v>
      </c>
      <c r="BL278" s="17" t="s">
        <v>215</v>
      </c>
      <c r="BM278" s="204" t="s">
        <v>446</v>
      </c>
    </row>
    <row r="279" spans="2:65" s="1" customFormat="1" ht="21.6" customHeight="1">
      <c r="B279" s="34"/>
      <c r="C279" s="193" t="s">
        <v>447</v>
      </c>
      <c r="D279" s="193" t="s">
        <v>210</v>
      </c>
      <c r="E279" s="194" t="s">
        <v>448</v>
      </c>
      <c r="F279" s="195" t="s">
        <v>449</v>
      </c>
      <c r="G279" s="196" t="s">
        <v>213</v>
      </c>
      <c r="H279" s="197">
        <v>20.286000000000001</v>
      </c>
      <c r="I279" s="198"/>
      <c r="J279" s="199">
        <f>ROUND(I279*H279,2)</f>
        <v>0</v>
      </c>
      <c r="K279" s="195" t="s">
        <v>214</v>
      </c>
      <c r="L279" s="38"/>
      <c r="M279" s="200" t="s">
        <v>1</v>
      </c>
      <c r="N279" s="201" t="s">
        <v>48</v>
      </c>
      <c r="O279" s="66"/>
      <c r="P279" s="202">
        <f>O279*H279</f>
        <v>0</v>
      </c>
      <c r="Q279" s="202">
        <v>0</v>
      </c>
      <c r="R279" s="202">
        <f>Q279*H279</f>
        <v>0</v>
      </c>
      <c r="S279" s="202">
        <v>0</v>
      </c>
      <c r="T279" s="203">
        <f>S279*H279</f>
        <v>0</v>
      </c>
      <c r="AR279" s="204" t="s">
        <v>215</v>
      </c>
      <c r="AT279" s="204" t="s">
        <v>210</v>
      </c>
      <c r="AU279" s="204" t="s">
        <v>95</v>
      </c>
      <c r="AY279" s="17" t="s">
        <v>208</v>
      </c>
      <c r="BE279" s="205">
        <f>IF(N279="základní",J279,0)</f>
        <v>0</v>
      </c>
      <c r="BF279" s="205">
        <f>IF(N279="snížená",J279,0)</f>
        <v>0</v>
      </c>
      <c r="BG279" s="205">
        <f>IF(N279="zákl. přenesená",J279,0)</f>
        <v>0</v>
      </c>
      <c r="BH279" s="205">
        <f>IF(N279="sníž. přenesená",J279,0)</f>
        <v>0</v>
      </c>
      <c r="BI279" s="205">
        <f>IF(N279="nulová",J279,0)</f>
        <v>0</v>
      </c>
      <c r="BJ279" s="17" t="s">
        <v>95</v>
      </c>
      <c r="BK279" s="205">
        <f>ROUND(I279*H279,2)</f>
        <v>0</v>
      </c>
      <c r="BL279" s="17" t="s">
        <v>215</v>
      </c>
      <c r="BM279" s="204" t="s">
        <v>450</v>
      </c>
    </row>
    <row r="280" spans="2:65" s="1" customFormat="1" ht="21.6" customHeight="1">
      <c r="B280" s="34"/>
      <c r="C280" s="193" t="s">
        <v>451</v>
      </c>
      <c r="D280" s="193" t="s">
        <v>210</v>
      </c>
      <c r="E280" s="194" t="s">
        <v>452</v>
      </c>
      <c r="F280" s="195" t="s">
        <v>453</v>
      </c>
      <c r="G280" s="196" t="s">
        <v>213</v>
      </c>
      <c r="H280" s="197">
        <v>101.43</v>
      </c>
      <c r="I280" s="198"/>
      <c r="J280" s="199">
        <f>ROUND(I280*H280,2)</f>
        <v>0</v>
      </c>
      <c r="K280" s="195" t="s">
        <v>214</v>
      </c>
      <c r="L280" s="38"/>
      <c r="M280" s="200" t="s">
        <v>1</v>
      </c>
      <c r="N280" s="201" t="s">
        <v>48</v>
      </c>
      <c r="O280" s="66"/>
      <c r="P280" s="202">
        <f>O280*H280</f>
        <v>0</v>
      </c>
      <c r="Q280" s="202">
        <v>0</v>
      </c>
      <c r="R280" s="202">
        <f>Q280*H280</f>
        <v>0</v>
      </c>
      <c r="S280" s="202">
        <v>0</v>
      </c>
      <c r="T280" s="203">
        <f>S280*H280</f>
        <v>0</v>
      </c>
      <c r="AR280" s="204" t="s">
        <v>215</v>
      </c>
      <c r="AT280" s="204" t="s">
        <v>210</v>
      </c>
      <c r="AU280" s="204" t="s">
        <v>95</v>
      </c>
      <c r="AY280" s="17" t="s">
        <v>208</v>
      </c>
      <c r="BE280" s="205">
        <f>IF(N280="základní",J280,0)</f>
        <v>0</v>
      </c>
      <c r="BF280" s="205">
        <f>IF(N280="snížená",J280,0)</f>
        <v>0</v>
      </c>
      <c r="BG280" s="205">
        <f>IF(N280="zákl. přenesená",J280,0)</f>
        <v>0</v>
      </c>
      <c r="BH280" s="205">
        <f>IF(N280="sníž. přenesená",J280,0)</f>
        <v>0</v>
      </c>
      <c r="BI280" s="205">
        <f>IF(N280="nulová",J280,0)</f>
        <v>0</v>
      </c>
      <c r="BJ280" s="17" t="s">
        <v>95</v>
      </c>
      <c r="BK280" s="205">
        <f>ROUND(I280*H280,2)</f>
        <v>0</v>
      </c>
      <c r="BL280" s="17" t="s">
        <v>215</v>
      </c>
      <c r="BM280" s="204" t="s">
        <v>454</v>
      </c>
    </row>
    <row r="281" spans="2:65" s="13" customFormat="1">
      <c r="B281" s="217"/>
      <c r="C281" s="218"/>
      <c r="D281" s="208" t="s">
        <v>217</v>
      </c>
      <c r="E281" s="218"/>
      <c r="F281" s="220" t="s">
        <v>455</v>
      </c>
      <c r="G281" s="218"/>
      <c r="H281" s="221">
        <v>101.43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217</v>
      </c>
      <c r="AU281" s="227" t="s">
        <v>95</v>
      </c>
      <c r="AV281" s="13" t="s">
        <v>95</v>
      </c>
      <c r="AW281" s="13" t="s">
        <v>4</v>
      </c>
      <c r="AX281" s="13" t="s">
        <v>22</v>
      </c>
      <c r="AY281" s="227" t="s">
        <v>208</v>
      </c>
    </row>
    <row r="282" spans="2:65" s="1" customFormat="1" ht="21.6" customHeight="1">
      <c r="B282" s="34"/>
      <c r="C282" s="193" t="s">
        <v>456</v>
      </c>
      <c r="D282" s="193" t="s">
        <v>210</v>
      </c>
      <c r="E282" s="194" t="s">
        <v>457</v>
      </c>
      <c r="F282" s="195" t="s">
        <v>458</v>
      </c>
      <c r="G282" s="196" t="s">
        <v>213</v>
      </c>
      <c r="H282" s="197">
        <v>20.286000000000001</v>
      </c>
      <c r="I282" s="198"/>
      <c r="J282" s="199">
        <f>ROUND(I282*H282,2)</f>
        <v>0</v>
      </c>
      <c r="K282" s="195" t="s">
        <v>1</v>
      </c>
      <c r="L282" s="38"/>
      <c r="M282" s="200" t="s">
        <v>1</v>
      </c>
      <c r="N282" s="201" t="s">
        <v>48</v>
      </c>
      <c r="O282" s="66"/>
      <c r="P282" s="202">
        <f>O282*H282</f>
        <v>0</v>
      </c>
      <c r="Q282" s="202">
        <v>0</v>
      </c>
      <c r="R282" s="202">
        <f>Q282*H282</f>
        <v>0</v>
      </c>
      <c r="S282" s="202">
        <v>0</v>
      </c>
      <c r="T282" s="203">
        <f>S282*H282</f>
        <v>0</v>
      </c>
      <c r="AR282" s="204" t="s">
        <v>215</v>
      </c>
      <c r="AT282" s="204" t="s">
        <v>210</v>
      </c>
      <c r="AU282" s="204" t="s">
        <v>95</v>
      </c>
      <c r="AY282" s="17" t="s">
        <v>208</v>
      </c>
      <c r="BE282" s="205">
        <f>IF(N282="základní",J282,0)</f>
        <v>0</v>
      </c>
      <c r="BF282" s="205">
        <f>IF(N282="snížená",J282,0)</f>
        <v>0</v>
      </c>
      <c r="BG282" s="205">
        <f>IF(N282="zákl. přenesená",J282,0)</f>
        <v>0</v>
      </c>
      <c r="BH282" s="205">
        <f>IF(N282="sníž. přenesená",J282,0)</f>
        <v>0</v>
      </c>
      <c r="BI282" s="205">
        <f>IF(N282="nulová",J282,0)</f>
        <v>0</v>
      </c>
      <c r="BJ282" s="17" t="s">
        <v>95</v>
      </c>
      <c r="BK282" s="205">
        <f>ROUND(I282*H282,2)</f>
        <v>0</v>
      </c>
      <c r="BL282" s="17" t="s">
        <v>215</v>
      </c>
      <c r="BM282" s="204" t="s">
        <v>459</v>
      </c>
    </row>
    <row r="283" spans="2:65" s="1" customFormat="1" ht="21.6" customHeight="1">
      <c r="B283" s="34"/>
      <c r="C283" s="193" t="s">
        <v>460</v>
      </c>
      <c r="D283" s="193" t="s">
        <v>210</v>
      </c>
      <c r="E283" s="194" t="s">
        <v>461</v>
      </c>
      <c r="F283" s="195" t="s">
        <v>462</v>
      </c>
      <c r="G283" s="196" t="s">
        <v>213</v>
      </c>
      <c r="H283" s="197">
        <v>20.286000000000001</v>
      </c>
      <c r="I283" s="198"/>
      <c r="J283" s="199">
        <f>ROUND(I283*H283,2)</f>
        <v>0</v>
      </c>
      <c r="K283" s="195" t="s">
        <v>214</v>
      </c>
      <c r="L283" s="38"/>
      <c r="M283" s="200" t="s">
        <v>1</v>
      </c>
      <c r="N283" s="201" t="s">
        <v>48</v>
      </c>
      <c r="O283" s="66"/>
      <c r="P283" s="202">
        <f>O283*H283</f>
        <v>0</v>
      </c>
      <c r="Q283" s="202">
        <v>0</v>
      </c>
      <c r="R283" s="202">
        <f>Q283*H283</f>
        <v>0</v>
      </c>
      <c r="S283" s="202">
        <v>0</v>
      </c>
      <c r="T283" s="203">
        <f>S283*H283</f>
        <v>0</v>
      </c>
      <c r="AR283" s="204" t="s">
        <v>215</v>
      </c>
      <c r="AT283" s="204" t="s">
        <v>210</v>
      </c>
      <c r="AU283" s="204" t="s">
        <v>95</v>
      </c>
      <c r="AY283" s="17" t="s">
        <v>208</v>
      </c>
      <c r="BE283" s="205">
        <f>IF(N283="základní",J283,0)</f>
        <v>0</v>
      </c>
      <c r="BF283" s="205">
        <f>IF(N283="snížená",J283,0)</f>
        <v>0</v>
      </c>
      <c r="BG283" s="205">
        <f>IF(N283="zákl. přenesená",J283,0)</f>
        <v>0</v>
      </c>
      <c r="BH283" s="205">
        <f>IF(N283="sníž. přenesená",J283,0)</f>
        <v>0</v>
      </c>
      <c r="BI283" s="205">
        <f>IF(N283="nulová",J283,0)</f>
        <v>0</v>
      </c>
      <c r="BJ283" s="17" t="s">
        <v>95</v>
      </c>
      <c r="BK283" s="205">
        <f>ROUND(I283*H283,2)</f>
        <v>0</v>
      </c>
      <c r="BL283" s="17" t="s">
        <v>215</v>
      </c>
      <c r="BM283" s="204" t="s">
        <v>463</v>
      </c>
    </row>
    <row r="284" spans="2:65" s="11" customFormat="1" ht="22.9" customHeight="1">
      <c r="B284" s="177"/>
      <c r="C284" s="178"/>
      <c r="D284" s="179" t="s">
        <v>81</v>
      </c>
      <c r="E284" s="191" t="s">
        <v>464</v>
      </c>
      <c r="F284" s="191" t="s">
        <v>465</v>
      </c>
      <c r="G284" s="178"/>
      <c r="H284" s="178"/>
      <c r="I284" s="181"/>
      <c r="J284" s="192">
        <f>BK284</f>
        <v>0</v>
      </c>
      <c r="K284" s="178"/>
      <c r="L284" s="183"/>
      <c r="M284" s="184"/>
      <c r="N284" s="185"/>
      <c r="O284" s="185"/>
      <c r="P284" s="186">
        <f>P285</f>
        <v>0</v>
      </c>
      <c r="Q284" s="185"/>
      <c r="R284" s="186">
        <f>R285</f>
        <v>0</v>
      </c>
      <c r="S284" s="185"/>
      <c r="T284" s="187">
        <f>T285</f>
        <v>0</v>
      </c>
      <c r="AR284" s="188" t="s">
        <v>22</v>
      </c>
      <c r="AT284" s="189" t="s">
        <v>81</v>
      </c>
      <c r="AU284" s="189" t="s">
        <v>22</v>
      </c>
      <c r="AY284" s="188" t="s">
        <v>208</v>
      </c>
      <c r="BK284" s="190">
        <f>BK285</f>
        <v>0</v>
      </c>
    </row>
    <row r="285" spans="2:65" s="1" customFormat="1" ht="14.45" customHeight="1">
      <c r="B285" s="34"/>
      <c r="C285" s="193" t="s">
        <v>466</v>
      </c>
      <c r="D285" s="193" t="s">
        <v>210</v>
      </c>
      <c r="E285" s="194" t="s">
        <v>467</v>
      </c>
      <c r="F285" s="195" t="s">
        <v>468</v>
      </c>
      <c r="G285" s="196" t="s">
        <v>213</v>
      </c>
      <c r="H285" s="197">
        <v>6.4829999999999997</v>
      </c>
      <c r="I285" s="198"/>
      <c r="J285" s="199">
        <f>ROUND(I285*H285,2)</f>
        <v>0</v>
      </c>
      <c r="K285" s="195" t="s">
        <v>214</v>
      </c>
      <c r="L285" s="38"/>
      <c r="M285" s="200" t="s">
        <v>1</v>
      </c>
      <c r="N285" s="201" t="s">
        <v>48</v>
      </c>
      <c r="O285" s="66"/>
      <c r="P285" s="202">
        <f>O285*H285</f>
        <v>0</v>
      </c>
      <c r="Q285" s="202">
        <v>0</v>
      </c>
      <c r="R285" s="202">
        <f>Q285*H285</f>
        <v>0</v>
      </c>
      <c r="S285" s="202">
        <v>0</v>
      </c>
      <c r="T285" s="203">
        <f>S285*H285</f>
        <v>0</v>
      </c>
      <c r="AR285" s="204" t="s">
        <v>215</v>
      </c>
      <c r="AT285" s="204" t="s">
        <v>210</v>
      </c>
      <c r="AU285" s="204" t="s">
        <v>95</v>
      </c>
      <c r="AY285" s="17" t="s">
        <v>208</v>
      </c>
      <c r="BE285" s="205">
        <f>IF(N285="základní",J285,0)</f>
        <v>0</v>
      </c>
      <c r="BF285" s="205">
        <f>IF(N285="snížená",J285,0)</f>
        <v>0</v>
      </c>
      <c r="BG285" s="205">
        <f>IF(N285="zákl. přenesená",J285,0)</f>
        <v>0</v>
      </c>
      <c r="BH285" s="205">
        <f>IF(N285="sníž. přenesená",J285,0)</f>
        <v>0</v>
      </c>
      <c r="BI285" s="205">
        <f>IF(N285="nulová",J285,0)</f>
        <v>0</v>
      </c>
      <c r="BJ285" s="17" t="s">
        <v>95</v>
      </c>
      <c r="BK285" s="205">
        <f>ROUND(I285*H285,2)</f>
        <v>0</v>
      </c>
      <c r="BL285" s="17" t="s">
        <v>215</v>
      </c>
      <c r="BM285" s="204" t="s">
        <v>469</v>
      </c>
    </row>
    <row r="286" spans="2:65" s="11" customFormat="1" ht="25.9" customHeight="1">
      <c r="B286" s="177"/>
      <c r="C286" s="178"/>
      <c r="D286" s="179" t="s">
        <v>81</v>
      </c>
      <c r="E286" s="180" t="s">
        <v>470</v>
      </c>
      <c r="F286" s="180" t="s">
        <v>471</v>
      </c>
      <c r="G286" s="178"/>
      <c r="H286" s="178"/>
      <c r="I286" s="181"/>
      <c r="J286" s="182">
        <f>BK286</f>
        <v>0</v>
      </c>
      <c r="K286" s="178"/>
      <c r="L286" s="183"/>
      <c r="M286" s="184"/>
      <c r="N286" s="185"/>
      <c r="O286" s="185"/>
      <c r="P286" s="186">
        <f>P287+P301+P313+P337+P348+P440+P478+P498+P509+P557+P569+P583+P589</f>
        <v>0</v>
      </c>
      <c r="Q286" s="185"/>
      <c r="R286" s="186">
        <f>R287+R301+R313+R337+R348+R440+R478+R498+R509+R557+R569+R583+R589</f>
        <v>2.1018284899999999</v>
      </c>
      <c r="S286" s="185"/>
      <c r="T286" s="187">
        <f>T287+T301+T313+T337+T348+T440+T478+T498+T509+T557+T569+T583+T589</f>
        <v>3.0470233899999997</v>
      </c>
      <c r="AR286" s="188" t="s">
        <v>95</v>
      </c>
      <c r="AT286" s="189" t="s">
        <v>81</v>
      </c>
      <c r="AU286" s="189" t="s">
        <v>82</v>
      </c>
      <c r="AY286" s="188" t="s">
        <v>208</v>
      </c>
      <c r="BK286" s="190">
        <f>BK287+BK301+BK313+BK337+BK348+BK440+BK478+BK498+BK509+BK557+BK569+BK583+BK589</f>
        <v>0</v>
      </c>
    </row>
    <row r="287" spans="2:65" s="11" customFormat="1" ht="22.9" customHeight="1">
      <c r="B287" s="177"/>
      <c r="C287" s="178"/>
      <c r="D287" s="179" t="s">
        <v>81</v>
      </c>
      <c r="E287" s="191" t="s">
        <v>472</v>
      </c>
      <c r="F287" s="191" t="s">
        <v>473</v>
      </c>
      <c r="G287" s="178"/>
      <c r="H287" s="178"/>
      <c r="I287" s="181"/>
      <c r="J287" s="192">
        <f>BK287</f>
        <v>0</v>
      </c>
      <c r="K287" s="178"/>
      <c r="L287" s="183"/>
      <c r="M287" s="184"/>
      <c r="N287" s="185"/>
      <c r="O287" s="185"/>
      <c r="P287" s="186">
        <f>SUM(P288:P300)</f>
        <v>0</v>
      </c>
      <c r="Q287" s="185"/>
      <c r="R287" s="186">
        <f>SUM(R288:R300)</f>
        <v>1.9363000000000002E-2</v>
      </c>
      <c r="S287" s="185"/>
      <c r="T287" s="187">
        <f>SUM(T288:T300)</f>
        <v>0</v>
      </c>
      <c r="AR287" s="188" t="s">
        <v>95</v>
      </c>
      <c r="AT287" s="189" t="s">
        <v>81</v>
      </c>
      <c r="AU287" s="189" t="s">
        <v>22</v>
      </c>
      <c r="AY287" s="188" t="s">
        <v>208</v>
      </c>
      <c r="BK287" s="190">
        <f>SUM(BK288:BK300)</f>
        <v>0</v>
      </c>
    </row>
    <row r="288" spans="2:65" s="1" customFormat="1" ht="21.6" customHeight="1">
      <c r="B288" s="34"/>
      <c r="C288" s="193" t="s">
        <v>474</v>
      </c>
      <c r="D288" s="193" t="s">
        <v>210</v>
      </c>
      <c r="E288" s="194" t="s">
        <v>475</v>
      </c>
      <c r="F288" s="195" t="s">
        <v>476</v>
      </c>
      <c r="G288" s="196" t="s">
        <v>223</v>
      </c>
      <c r="H288" s="197">
        <v>13</v>
      </c>
      <c r="I288" s="198"/>
      <c r="J288" s="199">
        <f>ROUND(I288*H288,2)</f>
        <v>0</v>
      </c>
      <c r="K288" s="195" t="s">
        <v>214</v>
      </c>
      <c r="L288" s="38"/>
      <c r="M288" s="200" t="s">
        <v>1</v>
      </c>
      <c r="N288" s="201" t="s">
        <v>48</v>
      </c>
      <c r="O288" s="66"/>
      <c r="P288" s="202">
        <f>O288*H288</f>
        <v>0</v>
      </c>
      <c r="Q288" s="202">
        <v>1E-3</v>
      </c>
      <c r="R288" s="202">
        <f>Q288*H288</f>
        <v>1.3000000000000001E-2</v>
      </c>
      <c r="S288" s="202">
        <v>0</v>
      </c>
      <c r="T288" s="203">
        <f>S288*H288</f>
        <v>0</v>
      </c>
      <c r="AR288" s="204" t="s">
        <v>295</v>
      </c>
      <c r="AT288" s="204" t="s">
        <v>210</v>
      </c>
      <c r="AU288" s="204" t="s">
        <v>95</v>
      </c>
      <c r="AY288" s="17" t="s">
        <v>208</v>
      </c>
      <c r="BE288" s="205">
        <f>IF(N288="základní",J288,0)</f>
        <v>0</v>
      </c>
      <c r="BF288" s="205">
        <f>IF(N288="snížená",J288,0)</f>
        <v>0</v>
      </c>
      <c r="BG288" s="205">
        <f>IF(N288="zákl. přenesená",J288,0)</f>
        <v>0</v>
      </c>
      <c r="BH288" s="205">
        <f>IF(N288="sníž. přenesená",J288,0)</f>
        <v>0</v>
      </c>
      <c r="BI288" s="205">
        <f>IF(N288="nulová",J288,0)</f>
        <v>0</v>
      </c>
      <c r="BJ288" s="17" t="s">
        <v>95</v>
      </c>
      <c r="BK288" s="205">
        <f>ROUND(I288*H288,2)</f>
        <v>0</v>
      </c>
      <c r="BL288" s="17" t="s">
        <v>295</v>
      </c>
      <c r="BM288" s="204" t="s">
        <v>477</v>
      </c>
    </row>
    <row r="289" spans="2:65" s="13" customFormat="1">
      <c r="B289" s="217"/>
      <c r="C289" s="218"/>
      <c r="D289" s="208" t="s">
        <v>217</v>
      </c>
      <c r="E289" s="219" t="s">
        <v>1</v>
      </c>
      <c r="F289" s="220" t="s">
        <v>478</v>
      </c>
      <c r="G289" s="218"/>
      <c r="H289" s="221">
        <v>13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217</v>
      </c>
      <c r="AU289" s="227" t="s">
        <v>95</v>
      </c>
      <c r="AV289" s="13" t="s">
        <v>95</v>
      </c>
      <c r="AW289" s="13" t="s">
        <v>38</v>
      </c>
      <c r="AX289" s="13" t="s">
        <v>22</v>
      </c>
      <c r="AY289" s="227" t="s">
        <v>208</v>
      </c>
    </row>
    <row r="290" spans="2:65" s="1" customFormat="1" ht="21.6" customHeight="1">
      <c r="B290" s="34"/>
      <c r="C290" s="193" t="s">
        <v>479</v>
      </c>
      <c r="D290" s="193" t="s">
        <v>210</v>
      </c>
      <c r="E290" s="194" t="s">
        <v>480</v>
      </c>
      <c r="F290" s="195" t="s">
        <v>481</v>
      </c>
      <c r="G290" s="196" t="s">
        <v>223</v>
      </c>
      <c r="H290" s="197">
        <v>6.3630000000000004</v>
      </c>
      <c r="I290" s="198"/>
      <c r="J290" s="199">
        <f>ROUND(I290*H290,2)</f>
        <v>0</v>
      </c>
      <c r="K290" s="195" t="s">
        <v>214</v>
      </c>
      <c r="L290" s="38"/>
      <c r="M290" s="200" t="s">
        <v>1</v>
      </c>
      <c r="N290" s="201" t="s">
        <v>48</v>
      </c>
      <c r="O290" s="66"/>
      <c r="P290" s="202">
        <f>O290*H290</f>
        <v>0</v>
      </c>
      <c r="Q290" s="202">
        <v>1E-3</v>
      </c>
      <c r="R290" s="202">
        <f>Q290*H290</f>
        <v>6.3630000000000006E-3</v>
      </c>
      <c r="S290" s="202">
        <v>0</v>
      </c>
      <c r="T290" s="203">
        <f>S290*H290</f>
        <v>0</v>
      </c>
      <c r="AR290" s="204" t="s">
        <v>295</v>
      </c>
      <c r="AT290" s="204" t="s">
        <v>210</v>
      </c>
      <c r="AU290" s="204" t="s">
        <v>95</v>
      </c>
      <c r="AY290" s="17" t="s">
        <v>208</v>
      </c>
      <c r="BE290" s="205">
        <f>IF(N290="základní",J290,0)</f>
        <v>0</v>
      </c>
      <c r="BF290" s="205">
        <f>IF(N290="snížená",J290,0)</f>
        <v>0</v>
      </c>
      <c r="BG290" s="205">
        <f>IF(N290="zákl. přenesená",J290,0)</f>
        <v>0</v>
      </c>
      <c r="BH290" s="205">
        <f>IF(N290="sníž. přenesená",J290,0)</f>
        <v>0</v>
      </c>
      <c r="BI290" s="205">
        <f>IF(N290="nulová",J290,0)</f>
        <v>0</v>
      </c>
      <c r="BJ290" s="17" t="s">
        <v>95</v>
      </c>
      <c r="BK290" s="205">
        <f>ROUND(I290*H290,2)</f>
        <v>0</v>
      </c>
      <c r="BL290" s="17" t="s">
        <v>295</v>
      </c>
      <c r="BM290" s="204" t="s">
        <v>482</v>
      </c>
    </row>
    <row r="291" spans="2:65" s="12" customFormat="1">
      <c r="B291" s="206"/>
      <c r="C291" s="207"/>
      <c r="D291" s="208" t="s">
        <v>217</v>
      </c>
      <c r="E291" s="209" t="s">
        <v>1</v>
      </c>
      <c r="F291" s="210" t="s">
        <v>483</v>
      </c>
      <c r="G291" s="207"/>
      <c r="H291" s="209" t="s">
        <v>1</v>
      </c>
      <c r="I291" s="211"/>
      <c r="J291" s="207"/>
      <c r="K291" s="207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217</v>
      </c>
      <c r="AU291" s="216" t="s">
        <v>95</v>
      </c>
      <c r="AV291" s="12" t="s">
        <v>22</v>
      </c>
      <c r="AW291" s="12" t="s">
        <v>38</v>
      </c>
      <c r="AX291" s="12" t="s">
        <v>82</v>
      </c>
      <c r="AY291" s="216" t="s">
        <v>208</v>
      </c>
    </row>
    <row r="292" spans="2:65" s="13" customFormat="1">
      <c r="B292" s="217"/>
      <c r="C292" s="218"/>
      <c r="D292" s="208" t="s">
        <v>217</v>
      </c>
      <c r="E292" s="219" t="s">
        <v>1</v>
      </c>
      <c r="F292" s="220" t="s">
        <v>484</v>
      </c>
      <c r="G292" s="218"/>
      <c r="H292" s="221">
        <v>0.34599999999999997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217</v>
      </c>
      <c r="AU292" s="227" t="s">
        <v>95</v>
      </c>
      <c r="AV292" s="13" t="s">
        <v>95</v>
      </c>
      <c r="AW292" s="13" t="s">
        <v>38</v>
      </c>
      <c r="AX292" s="13" t="s">
        <v>82</v>
      </c>
      <c r="AY292" s="227" t="s">
        <v>208</v>
      </c>
    </row>
    <row r="293" spans="2:65" s="12" customFormat="1">
      <c r="B293" s="206"/>
      <c r="C293" s="207"/>
      <c r="D293" s="208" t="s">
        <v>217</v>
      </c>
      <c r="E293" s="209" t="s">
        <v>1</v>
      </c>
      <c r="F293" s="210" t="s">
        <v>485</v>
      </c>
      <c r="G293" s="207"/>
      <c r="H293" s="209" t="s">
        <v>1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217</v>
      </c>
      <c r="AU293" s="216" t="s">
        <v>95</v>
      </c>
      <c r="AV293" s="12" t="s">
        <v>22</v>
      </c>
      <c r="AW293" s="12" t="s">
        <v>38</v>
      </c>
      <c r="AX293" s="12" t="s">
        <v>82</v>
      </c>
      <c r="AY293" s="216" t="s">
        <v>208</v>
      </c>
    </row>
    <row r="294" spans="2:65" s="13" customFormat="1">
      <c r="B294" s="217"/>
      <c r="C294" s="218"/>
      <c r="D294" s="208" t="s">
        <v>217</v>
      </c>
      <c r="E294" s="219" t="s">
        <v>1</v>
      </c>
      <c r="F294" s="220" t="s">
        <v>486</v>
      </c>
      <c r="G294" s="218"/>
      <c r="H294" s="221">
        <v>-0.20300000000000001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217</v>
      </c>
      <c r="AU294" s="227" t="s">
        <v>95</v>
      </c>
      <c r="AV294" s="13" t="s">
        <v>95</v>
      </c>
      <c r="AW294" s="13" t="s">
        <v>38</v>
      </c>
      <c r="AX294" s="13" t="s">
        <v>82</v>
      </c>
      <c r="AY294" s="227" t="s">
        <v>208</v>
      </c>
    </row>
    <row r="295" spans="2:65" s="14" customFormat="1">
      <c r="B295" s="228"/>
      <c r="C295" s="229"/>
      <c r="D295" s="208" t="s">
        <v>217</v>
      </c>
      <c r="E295" s="230" t="s">
        <v>1</v>
      </c>
      <c r="F295" s="231" t="s">
        <v>266</v>
      </c>
      <c r="G295" s="229"/>
      <c r="H295" s="232">
        <v>0.14299999999999999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217</v>
      </c>
      <c r="AU295" s="238" t="s">
        <v>95</v>
      </c>
      <c r="AV295" s="14" t="s">
        <v>152</v>
      </c>
      <c r="AW295" s="14" t="s">
        <v>38</v>
      </c>
      <c r="AX295" s="14" t="s">
        <v>82</v>
      </c>
      <c r="AY295" s="238" t="s">
        <v>208</v>
      </c>
    </row>
    <row r="296" spans="2:65" s="12" customFormat="1">
      <c r="B296" s="206"/>
      <c r="C296" s="207"/>
      <c r="D296" s="208" t="s">
        <v>217</v>
      </c>
      <c r="E296" s="209" t="s">
        <v>1</v>
      </c>
      <c r="F296" s="210" t="s">
        <v>487</v>
      </c>
      <c r="G296" s="207"/>
      <c r="H296" s="209" t="s">
        <v>1</v>
      </c>
      <c r="I296" s="211"/>
      <c r="J296" s="207"/>
      <c r="K296" s="207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217</v>
      </c>
      <c r="AU296" s="216" t="s">
        <v>95</v>
      </c>
      <c r="AV296" s="12" t="s">
        <v>22</v>
      </c>
      <c r="AW296" s="12" t="s">
        <v>38</v>
      </c>
      <c r="AX296" s="12" t="s">
        <v>82</v>
      </c>
      <c r="AY296" s="216" t="s">
        <v>208</v>
      </c>
    </row>
    <row r="297" spans="2:65" s="13" customFormat="1">
      <c r="B297" s="217"/>
      <c r="C297" s="218"/>
      <c r="D297" s="208" t="s">
        <v>217</v>
      </c>
      <c r="E297" s="219" t="s">
        <v>1</v>
      </c>
      <c r="F297" s="220" t="s">
        <v>488</v>
      </c>
      <c r="G297" s="218"/>
      <c r="H297" s="221">
        <v>6.22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217</v>
      </c>
      <c r="AU297" s="227" t="s">
        <v>95</v>
      </c>
      <c r="AV297" s="13" t="s">
        <v>95</v>
      </c>
      <c r="AW297" s="13" t="s">
        <v>38</v>
      </c>
      <c r="AX297" s="13" t="s">
        <v>82</v>
      </c>
      <c r="AY297" s="227" t="s">
        <v>208</v>
      </c>
    </row>
    <row r="298" spans="2:65" s="15" customFormat="1">
      <c r="B298" s="239"/>
      <c r="C298" s="240"/>
      <c r="D298" s="208" t="s">
        <v>217</v>
      </c>
      <c r="E298" s="241" t="s">
        <v>1</v>
      </c>
      <c r="F298" s="242" t="s">
        <v>268</v>
      </c>
      <c r="G298" s="240"/>
      <c r="H298" s="243">
        <v>6.3630000000000004</v>
      </c>
      <c r="I298" s="244"/>
      <c r="J298" s="240"/>
      <c r="K298" s="240"/>
      <c r="L298" s="245"/>
      <c r="M298" s="246"/>
      <c r="N298" s="247"/>
      <c r="O298" s="247"/>
      <c r="P298" s="247"/>
      <c r="Q298" s="247"/>
      <c r="R298" s="247"/>
      <c r="S298" s="247"/>
      <c r="T298" s="248"/>
      <c r="AT298" s="249" t="s">
        <v>217</v>
      </c>
      <c r="AU298" s="249" t="s">
        <v>95</v>
      </c>
      <c r="AV298" s="15" t="s">
        <v>215</v>
      </c>
      <c r="AW298" s="15" t="s">
        <v>38</v>
      </c>
      <c r="AX298" s="15" t="s">
        <v>22</v>
      </c>
      <c r="AY298" s="249" t="s">
        <v>208</v>
      </c>
    </row>
    <row r="299" spans="2:65" s="1" customFormat="1" ht="21.6" customHeight="1">
      <c r="B299" s="34"/>
      <c r="C299" s="193" t="s">
        <v>489</v>
      </c>
      <c r="D299" s="193" t="s">
        <v>210</v>
      </c>
      <c r="E299" s="194" t="s">
        <v>490</v>
      </c>
      <c r="F299" s="195" t="s">
        <v>491</v>
      </c>
      <c r="G299" s="196" t="s">
        <v>213</v>
      </c>
      <c r="H299" s="197">
        <v>1.9E-2</v>
      </c>
      <c r="I299" s="198"/>
      <c r="J299" s="199">
        <f>ROUND(I299*H299,2)</f>
        <v>0</v>
      </c>
      <c r="K299" s="195" t="s">
        <v>214</v>
      </c>
      <c r="L299" s="38"/>
      <c r="M299" s="200" t="s">
        <v>1</v>
      </c>
      <c r="N299" s="201" t="s">
        <v>48</v>
      </c>
      <c r="O299" s="66"/>
      <c r="P299" s="202">
        <f>O299*H299</f>
        <v>0</v>
      </c>
      <c r="Q299" s="202">
        <v>0</v>
      </c>
      <c r="R299" s="202">
        <f>Q299*H299</f>
        <v>0</v>
      </c>
      <c r="S299" s="202">
        <v>0</v>
      </c>
      <c r="T299" s="203">
        <f>S299*H299</f>
        <v>0</v>
      </c>
      <c r="AR299" s="204" t="s">
        <v>295</v>
      </c>
      <c r="AT299" s="204" t="s">
        <v>210</v>
      </c>
      <c r="AU299" s="204" t="s">
        <v>95</v>
      </c>
      <c r="AY299" s="17" t="s">
        <v>208</v>
      </c>
      <c r="BE299" s="205">
        <f>IF(N299="základní",J299,0)</f>
        <v>0</v>
      </c>
      <c r="BF299" s="205">
        <f>IF(N299="snížená",J299,0)</f>
        <v>0</v>
      </c>
      <c r="BG299" s="205">
        <f>IF(N299="zákl. přenesená",J299,0)</f>
        <v>0</v>
      </c>
      <c r="BH299" s="205">
        <f>IF(N299="sníž. přenesená",J299,0)</f>
        <v>0</v>
      </c>
      <c r="BI299" s="205">
        <f>IF(N299="nulová",J299,0)</f>
        <v>0</v>
      </c>
      <c r="BJ299" s="17" t="s">
        <v>95</v>
      </c>
      <c r="BK299" s="205">
        <f>ROUND(I299*H299,2)</f>
        <v>0</v>
      </c>
      <c r="BL299" s="17" t="s">
        <v>295</v>
      </c>
      <c r="BM299" s="204" t="s">
        <v>492</v>
      </c>
    </row>
    <row r="300" spans="2:65" s="1" customFormat="1" ht="21.6" customHeight="1">
      <c r="B300" s="34"/>
      <c r="C300" s="193" t="s">
        <v>493</v>
      </c>
      <c r="D300" s="193" t="s">
        <v>210</v>
      </c>
      <c r="E300" s="194" t="s">
        <v>494</v>
      </c>
      <c r="F300" s="195" t="s">
        <v>495</v>
      </c>
      <c r="G300" s="196" t="s">
        <v>213</v>
      </c>
      <c r="H300" s="197">
        <v>1.9E-2</v>
      </c>
      <c r="I300" s="198"/>
      <c r="J300" s="199">
        <f>ROUND(I300*H300,2)</f>
        <v>0</v>
      </c>
      <c r="K300" s="195" t="s">
        <v>214</v>
      </c>
      <c r="L300" s="38"/>
      <c r="M300" s="200" t="s">
        <v>1</v>
      </c>
      <c r="N300" s="201" t="s">
        <v>48</v>
      </c>
      <c r="O300" s="66"/>
      <c r="P300" s="202">
        <f>O300*H300</f>
        <v>0</v>
      </c>
      <c r="Q300" s="202">
        <v>0</v>
      </c>
      <c r="R300" s="202">
        <f>Q300*H300</f>
        <v>0</v>
      </c>
      <c r="S300" s="202">
        <v>0</v>
      </c>
      <c r="T300" s="203">
        <f>S300*H300</f>
        <v>0</v>
      </c>
      <c r="AR300" s="204" t="s">
        <v>295</v>
      </c>
      <c r="AT300" s="204" t="s">
        <v>210</v>
      </c>
      <c r="AU300" s="204" t="s">
        <v>95</v>
      </c>
      <c r="AY300" s="17" t="s">
        <v>208</v>
      </c>
      <c r="BE300" s="205">
        <f>IF(N300="základní",J300,0)</f>
        <v>0</v>
      </c>
      <c r="BF300" s="205">
        <f>IF(N300="snížená",J300,0)</f>
        <v>0</v>
      </c>
      <c r="BG300" s="205">
        <f>IF(N300="zákl. přenesená",J300,0)</f>
        <v>0</v>
      </c>
      <c r="BH300" s="205">
        <f>IF(N300="sníž. přenesená",J300,0)</f>
        <v>0</v>
      </c>
      <c r="BI300" s="205">
        <f>IF(N300="nulová",J300,0)</f>
        <v>0</v>
      </c>
      <c r="BJ300" s="17" t="s">
        <v>95</v>
      </c>
      <c r="BK300" s="205">
        <f>ROUND(I300*H300,2)</f>
        <v>0</v>
      </c>
      <c r="BL300" s="17" t="s">
        <v>295</v>
      </c>
      <c r="BM300" s="204" t="s">
        <v>496</v>
      </c>
    </row>
    <row r="301" spans="2:65" s="11" customFormat="1" ht="22.9" customHeight="1">
      <c r="B301" s="177"/>
      <c r="C301" s="178"/>
      <c r="D301" s="179" t="s">
        <v>81</v>
      </c>
      <c r="E301" s="191" t="s">
        <v>497</v>
      </c>
      <c r="F301" s="191" t="s">
        <v>498</v>
      </c>
      <c r="G301" s="178"/>
      <c r="H301" s="178"/>
      <c r="I301" s="181"/>
      <c r="J301" s="192">
        <f>BK301</f>
        <v>0</v>
      </c>
      <c r="K301" s="178"/>
      <c r="L301" s="183"/>
      <c r="M301" s="184"/>
      <c r="N301" s="185"/>
      <c r="O301" s="185"/>
      <c r="P301" s="186">
        <f>SUM(P302:P312)</f>
        <v>0</v>
      </c>
      <c r="Q301" s="185"/>
      <c r="R301" s="186">
        <f>SUM(R302:R312)</f>
        <v>3.6415139999999999E-2</v>
      </c>
      <c r="S301" s="185"/>
      <c r="T301" s="187">
        <f>SUM(T302:T312)</f>
        <v>0</v>
      </c>
      <c r="AR301" s="188" t="s">
        <v>95</v>
      </c>
      <c r="AT301" s="189" t="s">
        <v>81</v>
      </c>
      <c r="AU301" s="189" t="s">
        <v>22</v>
      </c>
      <c r="AY301" s="188" t="s">
        <v>208</v>
      </c>
      <c r="BK301" s="190">
        <f>SUM(BK302:BK312)</f>
        <v>0</v>
      </c>
    </row>
    <row r="302" spans="2:65" s="1" customFormat="1" ht="32.450000000000003" customHeight="1">
      <c r="B302" s="34"/>
      <c r="C302" s="193" t="s">
        <v>499</v>
      </c>
      <c r="D302" s="193" t="s">
        <v>210</v>
      </c>
      <c r="E302" s="194" t="s">
        <v>500</v>
      </c>
      <c r="F302" s="195" t="s">
        <v>501</v>
      </c>
      <c r="G302" s="196" t="s">
        <v>350</v>
      </c>
      <c r="H302" s="197">
        <v>3.6999999999999998E-2</v>
      </c>
      <c r="I302" s="198"/>
      <c r="J302" s="199">
        <f>ROUND(I302*H302,2)</f>
        <v>0</v>
      </c>
      <c r="K302" s="195" t="s">
        <v>214</v>
      </c>
      <c r="L302" s="38"/>
      <c r="M302" s="200" t="s">
        <v>1</v>
      </c>
      <c r="N302" s="201" t="s">
        <v>48</v>
      </c>
      <c r="O302" s="66"/>
      <c r="P302" s="202">
        <f>O302*H302</f>
        <v>0</v>
      </c>
      <c r="Q302" s="202">
        <v>1.2199999999999999E-3</v>
      </c>
      <c r="R302" s="202">
        <f>Q302*H302</f>
        <v>4.5139999999999998E-5</v>
      </c>
      <c r="S302" s="202">
        <v>0</v>
      </c>
      <c r="T302" s="203">
        <f>S302*H302</f>
        <v>0</v>
      </c>
      <c r="AR302" s="204" t="s">
        <v>295</v>
      </c>
      <c r="AT302" s="204" t="s">
        <v>210</v>
      </c>
      <c r="AU302" s="204" t="s">
        <v>95</v>
      </c>
      <c r="AY302" s="17" t="s">
        <v>208</v>
      </c>
      <c r="BE302" s="205">
        <f>IF(N302="základní",J302,0)</f>
        <v>0</v>
      </c>
      <c r="BF302" s="205">
        <f>IF(N302="snížená",J302,0)</f>
        <v>0</v>
      </c>
      <c r="BG302" s="205">
        <f>IF(N302="zákl. přenesená",J302,0)</f>
        <v>0</v>
      </c>
      <c r="BH302" s="205">
        <f>IF(N302="sníž. přenesená",J302,0)</f>
        <v>0</v>
      </c>
      <c r="BI302" s="205">
        <f>IF(N302="nulová",J302,0)</f>
        <v>0</v>
      </c>
      <c r="BJ302" s="17" t="s">
        <v>95</v>
      </c>
      <c r="BK302" s="205">
        <f>ROUND(I302*H302,2)</f>
        <v>0</v>
      </c>
      <c r="BL302" s="17" t="s">
        <v>295</v>
      </c>
      <c r="BM302" s="204" t="s">
        <v>502</v>
      </c>
    </row>
    <row r="303" spans="2:65" s="13" customFormat="1">
      <c r="B303" s="217"/>
      <c r="C303" s="218"/>
      <c r="D303" s="208" t="s">
        <v>217</v>
      </c>
      <c r="E303" s="219" t="s">
        <v>1</v>
      </c>
      <c r="F303" s="220" t="s">
        <v>145</v>
      </c>
      <c r="G303" s="218"/>
      <c r="H303" s="221">
        <v>3.6999999999999998E-2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217</v>
      </c>
      <c r="AU303" s="227" t="s">
        <v>95</v>
      </c>
      <c r="AV303" s="13" t="s">
        <v>95</v>
      </c>
      <c r="AW303" s="13" t="s">
        <v>38</v>
      </c>
      <c r="AX303" s="13" t="s">
        <v>22</v>
      </c>
      <c r="AY303" s="227" t="s">
        <v>208</v>
      </c>
    </row>
    <row r="304" spans="2:65" s="1" customFormat="1" ht="21.6" customHeight="1">
      <c r="B304" s="34"/>
      <c r="C304" s="193" t="s">
        <v>503</v>
      </c>
      <c r="D304" s="193" t="s">
        <v>210</v>
      </c>
      <c r="E304" s="194" t="s">
        <v>504</v>
      </c>
      <c r="F304" s="195" t="s">
        <v>505</v>
      </c>
      <c r="G304" s="196" t="s">
        <v>272</v>
      </c>
      <c r="H304" s="197">
        <v>6</v>
      </c>
      <c r="I304" s="198"/>
      <c r="J304" s="199">
        <f>ROUND(I304*H304,2)</f>
        <v>0</v>
      </c>
      <c r="K304" s="195" t="s">
        <v>214</v>
      </c>
      <c r="L304" s="38"/>
      <c r="M304" s="200" t="s">
        <v>1</v>
      </c>
      <c r="N304" s="201" t="s">
        <v>48</v>
      </c>
      <c r="O304" s="66"/>
      <c r="P304" s="202">
        <f>O304*H304</f>
        <v>0</v>
      </c>
      <c r="Q304" s="202">
        <v>2.6700000000000001E-3</v>
      </c>
      <c r="R304" s="202">
        <f>Q304*H304</f>
        <v>1.602E-2</v>
      </c>
      <c r="S304" s="202">
        <v>0</v>
      </c>
      <c r="T304" s="203">
        <f>S304*H304</f>
        <v>0</v>
      </c>
      <c r="AR304" s="204" t="s">
        <v>295</v>
      </c>
      <c r="AT304" s="204" t="s">
        <v>210</v>
      </c>
      <c r="AU304" s="204" t="s">
        <v>95</v>
      </c>
      <c r="AY304" s="17" t="s">
        <v>208</v>
      </c>
      <c r="BE304" s="205">
        <f>IF(N304="základní",J304,0)</f>
        <v>0</v>
      </c>
      <c r="BF304" s="205">
        <f>IF(N304="snížená",J304,0)</f>
        <v>0</v>
      </c>
      <c r="BG304" s="205">
        <f>IF(N304="zákl. přenesená",J304,0)</f>
        <v>0</v>
      </c>
      <c r="BH304" s="205">
        <f>IF(N304="sníž. přenesená",J304,0)</f>
        <v>0</v>
      </c>
      <c r="BI304" s="205">
        <f>IF(N304="nulová",J304,0)</f>
        <v>0</v>
      </c>
      <c r="BJ304" s="17" t="s">
        <v>95</v>
      </c>
      <c r="BK304" s="205">
        <f>ROUND(I304*H304,2)</f>
        <v>0</v>
      </c>
      <c r="BL304" s="17" t="s">
        <v>295</v>
      </c>
      <c r="BM304" s="204" t="s">
        <v>506</v>
      </c>
    </row>
    <row r="305" spans="2:65" s="12" customFormat="1" ht="22.5">
      <c r="B305" s="206"/>
      <c r="C305" s="207"/>
      <c r="D305" s="208" t="s">
        <v>217</v>
      </c>
      <c r="E305" s="209" t="s">
        <v>1</v>
      </c>
      <c r="F305" s="210" t="s">
        <v>507</v>
      </c>
      <c r="G305" s="207"/>
      <c r="H305" s="209" t="s">
        <v>1</v>
      </c>
      <c r="I305" s="211"/>
      <c r="J305" s="207"/>
      <c r="K305" s="207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217</v>
      </c>
      <c r="AU305" s="216" t="s">
        <v>95</v>
      </c>
      <c r="AV305" s="12" t="s">
        <v>22</v>
      </c>
      <c r="AW305" s="12" t="s">
        <v>38</v>
      </c>
      <c r="AX305" s="12" t="s">
        <v>82</v>
      </c>
      <c r="AY305" s="216" t="s">
        <v>208</v>
      </c>
    </row>
    <row r="306" spans="2:65" s="13" customFormat="1">
      <c r="B306" s="217"/>
      <c r="C306" s="218"/>
      <c r="D306" s="208" t="s">
        <v>217</v>
      </c>
      <c r="E306" s="219" t="s">
        <v>139</v>
      </c>
      <c r="F306" s="220" t="s">
        <v>508</v>
      </c>
      <c r="G306" s="218"/>
      <c r="H306" s="221">
        <v>6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217</v>
      </c>
      <c r="AU306" s="227" t="s">
        <v>95</v>
      </c>
      <c r="AV306" s="13" t="s">
        <v>95</v>
      </c>
      <c r="AW306" s="13" t="s">
        <v>38</v>
      </c>
      <c r="AX306" s="13" t="s">
        <v>22</v>
      </c>
      <c r="AY306" s="227" t="s">
        <v>208</v>
      </c>
    </row>
    <row r="307" spans="2:65" s="1" customFormat="1" ht="14.45" customHeight="1">
      <c r="B307" s="34"/>
      <c r="C307" s="250" t="s">
        <v>509</v>
      </c>
      <c r="D307" s="250" t="s">
        <v>296</v>
      </c>
      <c r="E307" s="251" t="s">
        <v>510</v>
      </c>
      <c r="F307" s="252" t="s">
        <v>511</v>
      </c>
      <c r="G307" s="253" t="s">
        <v>272</v>
      </c>
      <c r="H307" s="254">
        <v>6</v>
      </c>
      <c r="I307" s="255"/>
      <c r="J307" s="256">
        <f>ROUND(I307*H307,2)</f>
        <v>0</v>
      </c>
      <c r="K307" s="252" t="s">
        <v>1</v>
      </c>
      <c r="L307" s="257"/>
      <c r="M307" s="258" t="s">
        <v>1</v>
      </c>
      <c r="N307" s="259" t="s">
        <v>48</v>
      </c>
      <c r="O307" s="66"/>
      <c r="P307" s="202">
        <f>O307*H307</f>
        <v>0</v>
      </c>
      <c r="Q307" s="202">
        <v>0</v>
      </c>
      <c r="R307" s="202">
        <f>Q307*H307</f>
        <v>0</v>
      </c>
      <c r="S307" s="202">
        <v>0</v>
      </c>
      <c r="T307" s="203">
        <f>S307*H307</f>
        <v>0</v>
      </c>
      <c r="AR307" s="204" t="s">
        <v>399</v>
      </c>
      <c r="AT307" s="204" t="s">
        <v>296</v>
      </c>
      <c r="AU307" s="204" t="s">
        <v>95</v>
      </c>
      <c r="AY307" s="17" t="s">
        <v>208</v>
      </c>
      <c r="BE307" s="205">
        <f>IF(N307="základní",J307,0)</f>
        <v>0</v>
      </c>
      <c r="BF307" s="205">
        <f>IF(N307="snížená",J307,0)</f>
        <v>0</v>
      </c>
      <c r="BG307" s="205">
        <f>IF(N307="zákl. přenesená",J307,0)</f>
        <v>0</v>
      </c>
      <c r="BH307" s="205">
        <f>IF(N307="sníž. přenesená",J307,0)</f>
        <v>0</v>
      </c>
      <c r="BI307" s="205">
        <f>IF(N307="nulová",J307,0)</f>
        <v>0</v>
      </c>
      <c r="BJ307" s="17" t="s">
        <v>95</v>
      </c>
      <c r="BK307" s="205">
        <f>ROUND(I307*H307,2)</f>
        <v>0</v>
      </c>
      <c r="BL307" s="17" t="s">
        <v>295</v>
      </c>
      <c r="BM307" s="204" t="s">
        <v>512</v>
      </c>
    </row>
    <row r="308" spans="2:65" s="13" customFormat="1">
      <c r="B308" s="217"/>
      <c r="C308" s="218"/>
      <c r="D308" s="208" t="s">
        <v>217</v>
      </c>
      <c r="E308" s="219" t="s">
        <v>1</v>
      </c>
      <c r="F308" s="220" t="s">
        <v>139</v>
      </c>
      <c r="G308" s="218"/>
      <c r="H308" s="221">
        <v>6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217</v>
      </c>
      <c r="AU308" s="227" t="s">
        <v>95</v>
      </c>
      <c r="AV308" s="13" t="s">
        <v>95</v>
      </c>
      <c r="AW308" s="13" t="s">
        <v>38</v>
      </c>
      <c r="AX308" s="13" t="s">
        <v>22</v>
      </c>
      <c r="AY308" s="227" t="s">
        <v>208</v>
      </c>
    </row>
    <row r="309" spans="2:65" s="1" customFormat="1" ht="21.6" customHeight="1">
      <c r="B309" s="34"/>
      <c r="C309" s="193" t="s">
        <v>513</v>
      </c>
      <c r="D309" s="193" t="s">
        <v>210</v>
      </c>
      <c r="E309" s="194" t="s">
        <v>514</v>
      </c>
      <c r="F309" s="195" t="s">
        <v>515</v>
      </c>
      <c r="G309" s="196" t="s">
        <v>516</v>
      </c>
      <c r="H309" s="197">
        <v>3.39</v>
      </c>
      <c r="I309" s="198"/>
      <c r="J309" s="199">
        <f>ROUND(I309*H309,2)</f>
        <v>0</v>
      </c>
      <c r="K309" s="195" t="s">
        <v>214</v>
      </c>
      <c r="L309" s="38"/>
      <c r="M309" s="200" t="s">
        <v>1</v>
      </c>
      <c r="N309" s="201" t="s">
        <v>48</v>
      </c>
      <c r="O309" s="66"/>
      <c r="P309" s="202">
        <f>O309*H309</f>
        <v>0</v>
      </c>
      <c r="Q309" s="202">
        <v>0</v>
      </c>
      <c r="R309" s="202">
        <f>Q309*H309</f>
        <v>0</v>
      </c>
      <c r="S309" s="202">
        <v>0</v>
      </c>
      <c r="T309" s="203">
        <f>S309*H309</f>
        <v>0</v>
      </c>
      <c r="AR309" s="204" t="s">
        <v>295</v>
      </c>
      <c r="AT309" s="204" t="s">
        <v>210</v>
      </c>
      <c r="AU309" s="204" t="s">
        <v>95</v>
      </c>
      <c r="AY309" s="17" t="s">
        <v>208</v>
      </c>
      <c r="BE309" s="205">
        <f>IF(N309="základní",J309,0)</f>
        <v>0</v>
      </c>
      <c r="BF309" s="205">
        <f>IF(N309="snížená",J309,0)</f>
        <v>0</v>
      </c>
      <c r="BG309" s="205">
        <f>IF(N309="zákl. přenesená",J309,0)</f>
        <v>0</v>
      </c>
      <c r="BH309" s="205">
        <f>IF(N309="sníž. přenesená",J309,0)</f>
        <v>0</v>
      </c>
      <c r="BI309" s="205">
        <f>IF(N309="nulová",J309,0)</f>
        <v>0</v>
      </c>
      <c r="BJ309" s="17" t="s">
        <v>95</v>
      </c>
      <c r="BK309" s="205">
        <f>ROUND(I309*H309,2)</f>
        <v>0</v>
      </c>
      <c r="BL309" s="17" t="s">
        <v>295</v>
      </c>
      <c r="BM309" s="204" t="s">
        <v>517</v>
      </c>
    </row>
    <row r="310" spans="2:65" s="13" customFormat="1">
      <c r="B310" s="217"/>
      <c r="C310" s="218"/>
      <c r="D310" s="208" t="s">
        <v>217</v>
      </c>
      <c r="E310" s="219" t="s">
        <v>107</v>
      </c>
      <c r="F310" s="220" t="s">
        <v>518</v>
      </c>
      <c r="G310" s="218"/>
      <c r="H310" s="221">
        <v>3.39</v>
      </c>
      <c r="I310" s="222"/>
      <c r="J310" s="218"/>
      <c r="K310" s="218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217</v>
      </c>
      <c r="AU310" s="227" t="s">
        <v>95</v>
      </c>
      <c r="AV310" s="13" t="s">
        <v>95</v>
      </c>
      <c r="AW310" s="13" t="s">
        <v>38</v>
      </c>
      <c r="AX310" s="13" t="s">
        <v>22</v>
      </c>
      <c r="AY310" s="227" t="s">
        <v>208</v>
      </c>
    </row>
    <row r="311" spans="2:65" s="1" customFormat="1" ht="14.45" customHeight="1">
      <c r="B311" s="34"/>
      <c r="C311" s="250" t="s">
        <v>519</v>
      </c>
      <c r="D311" s="250" t="s">
        <v>296</v>
      </c>
      <c r="E311" s="251" t="s">
        <v>520</v>
      </c>
      <c r="F311" s="252" t="s">
        <v>521</v>
      </c>
      <c r="G311" s="253" t="s">
        <v>350</v>
      </c>
      <c r="H311" s="254">
        <v>3.6999999999999998E-2</v>
      </c>
      <c r="I311" s="255"/>
      <c r="J311" s="256">
        <f>ROUND(I311*H311,2)</f>
        <v>0</v>
      </c>
      <c r="K311" s="252" t="s">
        <v>214</v>
      </c>
      <c r="L311" s="257"/>
      <c r="M311" s="258" t="s">
        <v>1</v>
      </c>
      <c r="N311" s="259" t="s">
        <v>48</v>
      </c>
      <c r="O311" s="66"/>
      <c r="P311" s="202">
        <f>O311*H311</f>
        <v>0</v>
      </c>
      <c r="Q311" s="202">
        <v>0.55000000000000004</v>
      </c>
      <c r="R311" s="202">
        <f>Q311*H311</f>
        <v>2.035E-2</v>
      </c>
      <c r="S311" s="202">
        <v>0</v>
      </c>
      <c r="T311" s="203">
        <f>S311*H311</f>
        <v>0</v>
      </c>
      <c r="AR311" s="204" t="s">
        <v>399</v>
      </c>
      <c r="AT311" s="204" t="s">
        <v>296</v>
      </c>
      <c r="AU311" s="204" t="s">
        <v>95</v>
      </c>
      <c r="AY311" s="17" t="s">
        <v>208</v>
      </c>
      <c r="BE311" s="205">
        <f>IF(N311="základní",J311,0)</f>
        <v>0</v>
      </c>
      <c r="BF311" s="205">
        <f>IF(N311="snížená",J311,0)</f>
        <v>0</v>
      </c>
      <c r="BG311" s="205">
        <f>IF(N311="zákl. přenesená",J311,0)</f>
        <v>0</v>
      </c>
      <c r="BH311" s="205">
        <f>IF(N311="sníž. přenesená",J311,0)</f>
        <v>0</v>
      </c>
      <c r="BI311" s="205">
        <f>IF(N311="nulová",J311,0)</f>
        <v>0</v>
      </c>
      <c r="BJ311" s="17" t="s">
        <v>95</v>
      </c>
      <c r="BK311" s="205">
        <f>ROUND(I311*H311,2)</f>
        <v>0</v>
      </c>
      <c r="BL311" s="17" t="s">
        <v>295</v>
      </c>
      <c r="BM311" s="204" t="s">
        <v>522</v>
      </c>
    </row>
    <row r="312" spans="2:65" s="13" customFormat="1">
      <c r="B312" s="217"/>
      <c r="C312" s="218"/>
      <c r="D312" s="208" t="s">
        <v>217</v>
      </c>
      <c r="E312" s="219" t="s">
        <v>145</v>
      </c>
      <c r="F312" s="220" t="s">
        <v>523</v>
      </c>
      <c r="G312" s="218"/>
      <c r="H312" s="221">
        <v>3.6999999999999998E-2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217</v>
      </c>
      <c r="AU312" s="227" t="s">
        <v>95</v>
      </c>
      <c r="AV312" s="13" t="s">
        <v>95</v>
      </c>
      <c r="AW312" s="13" t="s">
        <v>38</v>
      </c>
      <c r="AX312" s="13" t="s">
        <v>22</v>
      </c>
      <c r="AY312" s="227" t="s">
        <v>208</v>
      </c>
    </row>
    <row r="313" spans="2:65" s="11" customFormat="1" ht="22.9" customHeight="1">
      <c r="B313" s="177"/>
      <c r="C313" s="178"/>
      <c r="D313" s="179" t="s">
        <v>81</v>
      </c>
      <c r="E313" s="191" t="s">
        <v>524</v>
      </c>
      <c r="F313" s="191" t="s">
        <v>525</v>
      </c>
      <c r="G313" s="178"/>
      <c r="H313" s="178"/>
      <c r="I313" s="181"/>
      <c r="J313" s="192">
        <f>BK313</f>
        <v>0</v>
      </c>
      <c r="K313" s="178"/>
      <c r="L313" s="183"/>
      <c r="M313" s="184"/>
      <c r="N313" s="185"/>
      <c r="O313" s="185"/>
      <c r="P313" s="186">
        <f>SUM(P314:P336)</f>
        <v>0</v>
      </c>
      <c r="Q313" s="185"/>
      <c r="R313" s="186">
        <f>SUM(R314:R336)</f>
        <v>0.44330694000000004</v>
      </c>
      <c r="S313" s="185"/>
      <c r="T313" s="187">
        <f>SUM(T314:T336)</f>
        <v>0</v>
      </c>
      <c r="AR313" s="188" t="s">
        <v>95</v>
      </c>
      <c r="AT313" s="189" t="s">
        <v>81</v>
      </c>
      <c r="AU313" s="189" t="s">
        <v>22</v>
      </c>
      <c r="AY313" s="188" t="s">
        <v>208</v>
      </c>
      <c r="BK313" s="190">
        <f>SUM(BK314:BK336)</f>
        <v>0</v>
      </c>
    </row>
    <row r="314" spans="2:65" s="1" customFormat="1" ht="21.6" customHeight="1">
      <c r="B314" s="34"/>
      <c r="C314" s="193" t="s">
        <v>526</v>
      </c>
      <c r="D314" s="193" t="s">
        <v>210</v>
      </c>
      <c r="E314" s="194" t="s">
        <v>527</v>
      </c>
      <c r="F314" s="195" t="s">
        <v>528</v>
      </c>
      <c r="G314" s="196" t="s">
        <v>223</v>
      </c>
      <c r="H314" s="197">
        <v>4.2060000000000004</v>
      </c>
      <c r="I314" s="198"/>
      <c r="J314" s="199">
        <f>ROUND(I314*H314,2)</f>
        <v>0</v>
      </c>
      <c r="K314" s="195" t="s">
        <v>214</v>
      </c>
      <c r="L314" s="38"/>
      <c r="M314" s="200" t="s">
        <v>1</v>
      </c>
      <c r="N314" s="201" t="s">
        <v>48</v>
      </c>
      <c r="O314" s="66"/>
      <c r="P314" s="202">
        <f>O314*H314</f>
        <v>0</v>
      </c>
      <c r="Q314" s="202">
        <v>5.2490000000000002E-2</v>
      </c>
      <c r="R314" s="202">
        <f>Q314*H314</f>
        <v>0.22077294000000003</v>
      </c>
      <c r="S314" s="202">
        <v>0</v>
      </c>
      <c r="T314" s="203">
        <f>S314*H314</f>
        <v>0</v>
      </c>
      <c r="AR314" s="204" t="s">
        <v>295</v>
      </c>
      <c r="AT314" s="204" t="s">
        <v>210</v>
      </c>
      <c r="AU314" s="204" t="s">
        <v>95</v>
      </c>
      <c r="AY314" s="17" t="s">
        <v>208</v>
      </c>
      <c r="BE314" s="205">
        <f>IF(N314="základní",J314,0)</f>
        <v>0</v>
      </c>
      <c r="BF314" s="205">
        <f>IF(N314="snížená",J314,0)</f>
        <v>0</v>
      </c>
      <c r="BG314" s="205">
        <f>IF(N314="zákl. přenesená",J314,0)</f>
        <v>0</v>
      </c>
      <c r="BH314" s="205">
        <f>IF(N314="sníž. přenesená",J314,0)</f>
        <v>0</v>
      </c>
      <c r="BI314" s="205">
        <f>IF(N314="nulová",J314,0)</f>
        <v>0</v>
      </c>
      <c r="BJ314" s="17" t="s">
        <v>95</v>
      </c>
      <c r="BK314" s="205">
        <f>ROUND(I314*H314,2)</f>
        <v>0</v>
      </c>
      <c r="BL314" s="17" t="s">
        <v>295</v>
      </c>
      <c r="BM314" s="204" t="s">
        <v>529</v>
      </c>
    </row>
    <row r="315" spans="2:65" s="13" customFormat="1">
      <c r="B315" s="217"/>
      <c r="C315" s="218"/>
      <c r="D315" s="208" t="s">
        <v>217</v>
      </c>
      <c r="E315" s="219" t="s">
        <v>147</v>
      </c>
      <c r="F315" s="220" t="s">
        <v>530</v>
      </c>
      <c r="G315" s="218"/>
      <c r="H315" s="221">
        <v>4.2060000000000004</v>
      </c>
      <c r="I315" s="222"/>
      <c r="J315" s="218"/>
      <c r="K315" s="218"/>
      <c r="L315" s="223"/>
      <c r="M315" s="224"/>
      <c r="N315" s="225"/>
      <c r="O315" s="225"/>
      <c r="P315" s="225"/>
      <c r="Q315" s="225"/>
      <c r="R315" s="225"/>
      <c r="S315" s="225"/>
      <c r="T315" s="226"/>
      <c r="AT315" s="227" t="s">
        <v>217</v>
      </c>
      <c r="AU315" s="227" t="s">
        <v>95</v>
      </c>
      <c r="AV315" s="13" t="s">
        <v>95</v>
      </c>
      <c r="AW315" s="13" t="s">
        <v>38</v>
      </c>
      <c r="AX315" s="13" t="s">
        <v>22</v>
      </c>
      <c r="AY315" s="227" t="s">
        <v>208</v>
      </c>
    </row>
    <row r="316" spans="2:65" s="1" customFormat="1" ht="21.6" customHeight="1">
      <c r="B316" s="34"/>
      <c r="C316" s="250" t="s">
        <v>531</v>
      </c>
      <c r="D316" s="250" t="s">
        <v>296</v>
      </c>
      <c r="E316" s="251" t="s">
        <v>532</v>
      </c>
      <c r="F316" s="252" t="s">
        <v>533</v>
      </c>
      <c r="G316" s="253" t="s">
        <v>223</v>
      </c>
      <c r="H316" s="254">
        <v>-4.29</v>
      </c>
      <c r="I316" s="255"/>
      <c r="J316" s="256">
        <f>ROUND(I316*H316,2)</f>
        <v>0</v>
      </c>
      <c r="K316" s="252" t="s">
        <v>214</v>
      </c>
      <c r="L316" s="257"/>
      <c r="M316" s="258" t="s">
        <v>1</v>
      </c>
      <c r="N316" s="259" t="s">
        <v>48</v>
      </c>
      <c r="O316" s="66"/>
      <c r="P316" s="202">
        <f>O316*H316</f>
        <v>0</v>
      </c>
      <c r="Q316" s="202">
        <v>4.4999999999999997E-3</v>
      </c>
      <c r="R316" s="202">
        <f>Q316*H316</f>
        <v>-1.9304999999999999E-2</v>
      </c>
      <c r="S316" s="202">
        <v>0</v>
      </c>
      <c r="T316" s="203">
        <f>S316*H316</f>
        <v>0</v>
      </c>
      <c r="AR316" s="204" t="s">
        <v>399</v>
      </c>
      <c r="AT316" s="204" t="s">
        <v>296</v>
      </c>
      <c r="AU316" s="204" t="s">
        <v>95</v>
      </c>
      <c r="AY316" s="17" t="s">
        <v>208</v>
      </c>
      <c r="BE316" s="205">
        <f>IF(N316="základní",J316,0)</f>
        <v>0</v>
      </c>
      <c r="BF316" s="205">
        <f>IF(N316="snížená",J316,0)</f>
        <v>0</v>
      </c>
      <c r="BG316" s="205">
        <f>IF(N316="zákl. přenesená",J316,0)</f>
        <v>0</v>
      </c>
      <c r="BH316" s="205">
        <f>IF(N316="sníž. přenesená",J316,0)</f>
        <v>0</v>
      </c>
      <c r="BI316" s="205">
        <f>IF(N316="nulová",J316,0)</f>
        <v>0</v>
      </c>
      <c r="BJ316" s="17" t="s">
        <v>95</v>
      </c>
      <c r="BK316" s="205">
        <f>ROUND(I316*H316,2)</f>
        <v>0</v>
      </c>
      <c r="BL316" s="17" t="s">
        <v>295</v>
      </c>
      <c r="BM316" s="204" t="s">
        <v>534</v>
      </c>
    </row>
    <row r="317" spans="2:65" s="13" customFormat="1">
      <c r="B317" s="217"/>
      <c r="C317" s="218"/>
      <c r="D317" s="208" t="s">
        <v>217</v>
      </c>
      <c r="E317" s="219" t="s">
        <v>1</v>
      </c>
      <c r="F317" s="220" t="s">
        <v>535</v>
      </c>
      <c r="G317" s="218"/>
      <c r="H317" s="221">
        <v>-4.29</v>
      </c>
      <c r="I317" s="222"/>
      <c r="J317" s="218"/>
      <c r="K317" s="218"/>
      <c r="L317" s="223"/>
      <c r="M317" s="224"/>
      <c r="N317" s="225"/>
      <c r="O317" s="225"/>
      <c r="P317" s="225"/>
      <c r="Q317" s="225"/>
      <c r="R317" s="225"/>
      <c r="S317" s="225"/>
      <c r="T317" s="226"/>
      <c r="AT317" s="227" t="s">
        <v>217</v>
      </c>
      <c r="AU317" s="227" t="s">
        <v>95</v>
      </c>
      <c r="AV317" s="13" t="s">
        <v>95</v>
      </c>
      <c r="AW317" s="13" t="s">
        <v>38</v>
      </c>
      <c r="AX317" s="13" t="s">
        <v>22</v>
      </c>
      <c r="AY317" s="227" t="s">
        <v>208</v>
      </c>
    </row>
    <row r="318" spans="2:65" s="1" customFormat="1" ht="21.6" customHeight="1">
      <c r="B318" s="34"/>
      <c r="C318" s="250" t="s">
        <v>536</v>
      </c>
      <c r="D318" s="250" t="s">
        <v>296</v>
      </c>
      <c r="E318" s="251" t="s">
        <v>537</v>
      </c>
      <c r="F318" s="252" t="s">
        <v>538</v>
      </c>
      <c r="G318" s="253" t="s">
        <v>223</v>
      </c>
      <c r="H318" s="254">
        <v>4.29</v>
      </c>
      <c r="I318" s="255"/>
      <c r="J318" s="256">
        <f>ROUND(I318*H318,2)</f>
        <v>0</v>
      </c>
      <c r="K318" s="252" t="s">
        <v>214</v>
      </c>
      <c r="L318" s="257"/>
      <c r="M318" s="258" t="s">
        <v>1</v>
      </c>
      <c r="N318" s="259" t="s">
        <v>48</v>
      </c>
      <c r="O318" s="66"/>
      <c r="P318" s="202">
        <f>O318*H318</f>
        <v>0</v>
      </c>
      <c r="Q318" s="202">
        <v>4.4999999999999997E-3</v>
      </c>
      <c r="R318" s="202">
        <f>Q318*H318</f>
        <v>1.9304999999999999E-2</v>
      </c>
      <c r="S318" s="202">
        <v>0</v>
      </c>
      <c r="T318" s="203">
        <f>S318*H318</f>
        <v>0</v>
      </c>
      <c r="AR318" s="204" t="s">
        <v>399</v>
      </c>
      <c r="AT318" s="204" t="s">
        <v>296</v>
      </c>
      <c r="AU318" s="204" t="s">
        <v>95</v>
      </c>
      <c r="AY318" s="17" t="s">
        <v>208</v>
      </c>
      <c r="BE318" s="205">
        <f>IF(N318="základní",J318,0)</f>
        <v>0</v>
      </c>
      <c r="BF318" s="205">
        <f>IF(N318="snížená",J318,0)</f>
        <v>0</v>
      </c>
      <c r="BG318" s="205">
        <f>IF(N318="zákl. přenesená",J318,0)</f>
        <v>0</v>
      </c>
      <c r="BH318" s="205">
        <f>IF(N318="sníž. přenesená",J318,0)</f>
        <v>0</v>
      </c>
      <c r="BI318" s="205">
        <f>IF(N318="nulová",J318,0)</f>
        <v>0</v>
      </c>
      <c r="BJ318" s="17" t="s">
        <v>95</v>
      </c>
      <c r="BK318" s="205">
        <f>ROUND(I318*H318,2)</f>
        <v>0</v>
      </c>
      <c r="BL318" s="17" t="s">
        <v>295</v>
      </c>
      <c r="BM318" s="204" t="s">
        <v>539</v>
      </c>
    </row>
    <row r="319" spans="2:65" s="13" customFormat="1">
      <c r="B319" s="217"/>
      <c r="C319" s="218"/>
      <c r="D319" s="208" t="s">
        <v>217</v>
      </c>
      <c r="E319" s="219" t="s">
        <v>1</v>
      </c>
      <c r="F319" s="220" t="s">
        <v>540</v>
      </c>
      <c r="G319" s="218"/>
      <c r="H319" s="221">
        <v>4.29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217</v>
      </c>
      <c r="AU319" s="227" t="s">
        <v>95</v>
      </c>
      <c r="AV319" s="13" t="s">
        <v>95</v>
      </c>
      <c r="AW319" s="13" t="s">
        <v>38</v>
      </c>
      <c r="AX319" s="13" t="s">
        <v>22</v>
      </c>
      <c r="AY319" s="227" t="s">
        <v>208</v>
      </c>
    </row>
    <row r="320" spans="2:65" s="1" customFormat="1" ht="21.6" customHeight="1">
      <c r="B320" s="34"/>
      <c r="C320" s="193" t="s">
        <v>541</v>
      </c>
      <c r="D320" s="193" t="s">
        <v>210</v>
      </c>
      <c r="E320" s="194" t="s">
        <v>542</v>
      </c>
      <c r="F320" s="195" t="s">
        <v>543</v>
      </c>
      <c r="G320" s="196" t="s">
        <v>223</v>
      </c>
      <c r="H320" s="197">
        <v>4.9000000000000004</v>
      </c>
      <c r="I320" s="198"/>
      <c r="J320" s="199">
        <f>ROUND(I320*H320,2)</f>
        <v>0</v>
      </c>
      <c r="K320" s="195" t="s">
        <v>214</v>
      </c>
      <c r="L320" s="38"/>
      <c r="M320" s="200" t="s">
        <v>1</v>
      </c>
      <c r="N320" s="201" t="s">
        <v>48</v>
      </c>
      <c r="O320" s="66"/>
      <c r="P320" s="202">
        <f>O320*H320</f>
        <v>0</v>
      </c>
      <c r="Q320" s="202">
        <v>0</v>
      </c>
      <c r="R320" s="202">
        <f>Q320*H320</f>
        <v>0</v>
      </c>
      <c r="S320" s="202">
        <v>0</v>
      </c>
      <c r="T320" s="203">
        <f>S320*H320</f>
        <v>0</v>
      </c>
      <c r="AR320" s="204" t="s">
        <v>295</v>
      </c>
      <c r="AT320" s="204" t="s">
        <v>210</v>
      </c>
      <c r="AU320" s="204" t="s">
        <v>95</v>
      </c>
      <c r="AY320" s="17" t="s">
        <v>208</v>
      </c>
      <c r="BE320" s="205">
        <f>IF(N320="základní",J320,0)</f>
        <v>0</v>
      </c>
      <c r="BF320" s="205">
        <f>IF(N320="snížená",J320,0)</f>
        <v>0</v>
      </c>
      <c r="BG320" s="205">
        <f>IF(N320="zákl. přenesená",J320,0)</f>
        <v>0</v>
      </c>
      <c r="BH320" s="205">
        <f>IF(N320="sníž. přenesená",J320,0)</f>
        <v>0</v>
      </c>
      <c r="BI320" s="205">
        <f>IF(N320="nulová",J320,0)</f>
        <v>0</v>
      </c>
      <c r="BJ320" s="17" t="s">
        <v>95</v>
      </c>
      <c r="BK320" s="205">
        <f>ROUND(I320*H320,2)</f>
        <v>0</v>
      </c>
      <c r="BL320" s="17" t="s">
        <v>295</v>
      </c>
      <c r="BM320" s="204" t="s">
        <v>544</v>
      </c>
    </row>
    <row r="321" spans="2:65" s="13" customFormat="1">
      <c r="B321" s="217"/>
      <c r="C321" s="218"/>
      <c r="D321" s="208" t="s">
        <v>217</v>
      </c>
      <c r="E321" s="219" t="s">
        <v>1</v>
      </c>
      <c r="F321" s="220" t="s">
        <v>149</v>
      </c>
      <c r="G321" s="218"/>
      <c r="H321" s="221">
        <v>4.9000000000000004</v>
      </c>
      <c r="I321" s="222"/>
      <c r="J321" s="218"/>
      <c r="K321" s="218"/>
      <c r="L321" s="223"/>
      <c r="M321" s="224"/>
      <c r="N321" s="225"/>
      <c r="O321" s="225"/>
      <c r="P321" s="225"/>
      <c r="Q321" s="225"/>
      <c r="R321" s="225"/>
      <c r="S321" s="225"/>
      <c r="T321" s="226"/>
      <c r="AT321" s="227" t="s">
        <v>217</v>
      </c>
      <c r="AU321" s="227" t="s">
        <v>95</v>
      </c>
      <c r="AV321" s="13" t="s">
        <v>95</v>
      </c>
      <c r="AW321" s="13" t="s">
        <v>38</v>
      </c>
      <c r="AX321" s="13" t="s">
        <v>22</v>
      </c>
      <c r="AY321" s="227" t="s">
        <v>208</v>
      </c>
    </row>
    <row r="322" spans="2:65" s="1" customFormat="1" ht="21.6" customHeight="1">
      <c r="B322" s="34"/>
      <c r="C322" s="250" t="s">
        <v>545</v>
      </c>
      <c r="D322" s="250" t="s">
        <v>296</v>
      </c>
      <c r="E322" s="251" t="s">
        <v>532</v>
      </c>
      <c r="F322" s="252" t="s">
        <v>533</v>
      </c>
      <c r="G322" s="253" t="s">
        <v>223</v>
      </c>
      <c r="H322" s="254">
        <v>4.9980000000000002</v>
      </c>
      <c r="I322" s="255"/>
      <c r="J322" s="256">
        <f>ROUND(I322*H322,2)</f>
        <v>0</v>
      </c>
      <c r="K322" s="252" t="s">
        <v>214</v>
      </c>
      <c r="L322" s="257"/>
      <c r="M322" s="258" t="s">
        <v>1</v>
      </c>
      <c r="N322" s="259" t="s">
        <v>48</v>
      </c>
      <c r="O322" s="66"/>
      <c r="P322" s="202">
        <f>O322*H322</f>
        <v>0</v>
      </c>
      <c r="Q322" s="202">
        <v>4.4999999999999997E-3</v>
      </c>
      <c r="R322" s="202">
        <f>Q322*H322</f>
        <v>2.2491000000000001E-2</v>
      </c>
      <c r="S322" s="202">
        <v>0</v>
      </c>
      <c r="T322" s="203">
        <f>S322*H322</f>
        <v>0</v>
      </c>
      <c r="AR322" s="204" t="s">
        <v>399</v>
      </c>
      <c r="AT322" s="204" t="s">
        <v>296</v>
      </c>
      <c r="AU322" s="204" t="s">
        <v>95</v>
      </c>
      <c r="AY322" s="17" t="s">
        <v>208</v>
      </c>
      <c r="BE322" s="205">
        <f>IF(N322="základní",J322,0)</f>
        <v>0</v>
      </c>
      <c r="BF322" s="205">
        <f>IF(N322="snížená",J322,0)</f>
        <v>0</v>
      </c>
      <c r="BG322" s="205">
        <f>IF(N322="zákl. přenesená",J322,0)</f>
        <v>0</v>
      </c>
      <c r="BH322" s="205">
        <f>IF(N322="sníž. přenesená",J322,0)</f>
        <v>0</v>
      </c>
      <c r="BI322" s="205">
        <f>IF(N322="nulová",J322,0)</f>
        <v>0</v>
      </c>
      <c r="BJ322" s="17" t="s">
        <v>95</v>
      </c>
      <c r="BK322" s="205">
        <f>ROUND(I322*H322,2)</f>
        <v>0</v>
      </c>
      <c r="BL322" s="17" t="s">
        <v>295</v>
      </c>
      <c r="BM322" s="204" t="s">
        <v>546</v>
      </c>
    </row>
    <row r="323" spans="2:65" s="13" customFormat="1">
      <c r="B323" s="217"/>
      <c r="C323" s="218"/>
      <c r="D323" s="208" t="s">
        <v>217</v>
      </c>
      <c r="E323" s="219" t="s">
        <v>1</v>
      </c>
      <c r="F323" s="220" t="s">
        <v>547</v>
      </c>
      <c r="G323" s="218"/>
      <c r="H323" s="221">
        <v>4.9980000000000002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217</v>
      </c>
      <c r="AU323" s="227" t="s">
        <v>95</v>
      </c>
      <c r="AV323" s="13" t="s">
        <v>95</v>
      </c>
      <c r="AW323" s="13" t="s">
        <v>38</v>
      </c>
      <c r="AX323" s="13" t="s">
        <v>22</v>
      </c>
      <c r="AY323" s="227" t="s">
        <v>208</v>
      </c>
    </row>
    <row r="324" spans="2:65" s="1" customFormat="1" ht="21.6" customHeight="1">
      <c r="B324" s="34"/>
      <c r="C324" s="193" t="s">
        <v>548</v>
      </c>
      <c r="D324" s="193" t="s">
        <v>210</v>
      </c>
      <c r="E324" s="194" t="s">
        <v>549</v>
      </c>
      <c r="F324" s="195" t="s">
        <v>550</v>
      </c>
      <c r="G324" s="196" t="s">
        <v>223</v>
      </c>
      <c r="H324" s="197">
        <v>4.2060000000000004</v>
      </c>
      <c r="I324" s="198"/>
      <c r="J324" s="199">
        <f>ROUND(I324*H324,2)</f>
        <v>0</v>
      </c>
      <c r="K324" s="195" t="s">
        <v>214</v>
      </c>
      <c r="L324" s="38"/>
      <c r="M324" s="200" t="s">
        <v>1</v>
      </c>
      <c r="N324" s="201" t="s">
        <v>48</v>
      </c>
      <c r="O324" s="66"/>
      <c r="P324" s="202">
        <f>O324*H324</f>
        <v>0</v>
      </c>
      <c r="Q324" s="202">
        <v>0</v>
      </c>
      <c r="R324" s="202">
        <f>Q324*H324</f>
        <v>0</v>
      </c>
      <c r="S324" s="202">
        <v>0</v>
      </c>
      <c r="T324" s="203">
        <f>S324*H324</f>
        <v>0</v>
      </c>
      <c r="AR324" s="204" t="s">
        <v>295</v>
      </c>
      <c r="AT324" s="204" t="s">
        <v>210</v>
      </c>
      <c r="AU324" s="204" t="s">
        <v>95</v>
      </c>
      <c r="AY324" s="17" t="s">
        <v>208</v>
      </c>
      <c r="BE324" s="205">
        <f>IF(N324="základní",J324,0)</f>
        <v>0</v>
      </c>
      <c r="BF324" s="205">
        <f>IF(N324="snížená",J324,0)</f>
        <v>0</v>
      </c>
      <c r="BG324" s="205">
        <f>IF(N324="zákl. přenesená",J324,0)</f>
        <v>0</v>
      </c>
      <c r="BH324" s="205">
        <f>IF(N324="sníž. přenesená",J324,0)</f>
        <v>0</v>
      </c>
      <c r="BI324" s="205">
        <f>IF(N324="nulová",J324,0)</f>
        <v>0</v>
      </c>
      <c r="BJ324" s="17" t="s">
        <v>95</v>
      </c>
      <c r="BK324" s="205">
        <f>ROUND(I324*H324,2)</f>
        <v>0</v>
      </c>
      <c r="BL324" s="17" t="s">
        <v>295</v>
      </c>
      <c r="BM324" s="204" t="s">
        <v>551</v>
      </c>
    </row>
    <row r="325" spans="2:65" s="13" customFormat="1">
      <c r="B325" s="217"/>
      <c r="C325" s="218"/>
      <c r="D325" s="208" t="s">
        <v>217</v>
      </c>
      <c r="E325" s="219" t="s">
        <v>1</v>
      </c>
      <c r="F325" s="220" t="s">
        <v>147</v>
      </c>
      <c r="G325" s="218"/>
      <c r="H325" s="221">
        <v>4.2060000000000004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217</v>
      </c>
      <c r="AU325" s="227" t="s">
        <v>95</v>
      </c>
      <c r="AV325" s="13" t="s">
        <v>95</v>
      </c>
      <c r="AW325" s="13" t="s">
        <v>38</v>
      </c>
      <c r="AX325" s="13" t="s">
        <v>22</v>
      </c>
      <c r="AY325" s="227" t="s">
        <v>208</v>
      </c>
    </row>
    <row r="326" spans="2:65" s="1" customFormat="1" ht="21.6" customHeight="1">
      <c r="B326" s="34"/>
      <c r="C326" s="193" t="s">
        <v>552</v>
      </c>
      <c r="D326" s="193" t="s">
        <v>210</v>
      </c>
      <c r="E326" s="194" t="s">
        <v>553</v>
      </c>
      <c r="F326" s="195" t="s">
        <v>554</v>
      </c>
      <c r="G326" s="196" t="s">
        <v>223</v>
      </c>
      <c r="H326" s="197">
        <v>4.9000000000000004</v>
      </c>
      <c r="I326" s="198"/>
      <c r="J326" s="199">
        <f>ROUND(I326*H326,2)</f>
        <v>0</v>
      </c>
      <c r="K326" s="195" t="s">
        <v>214</v>
      </c>
      <c r="L326" s="38"/>
      <c r="M326" s="200" t="s">
        <v>1</v>
      </c>
      <c r="N326" s="201" t="s">
        <v>48</v>
      </c>
      <c r="O326" s="66"/>
      <c r="P326" s="202">
        <f>O326*H326</f>
        <v>0</v>
      </c>
      <c r="Q326" s="202">
        <v>2.767E-2</v>
      </c>
      <c r="R326" s="202">
        <f>Q326*H326</f>
        <v>0.13558300000000001</v>
      </c>
      <c r="S326" s="202">
        <v>0</v>
      </c>
      <c r="T326" s="203">
        <f>S326*H326</f>
        <v>0</v>
      </c>
      <c r="AR326" s="204" t="s">
        <v>295</v>
      </c>
      <c r="AT326" s="204" t="s">
        <v>210</v>
      </c>
      <c r="AU326" s="204" t="s">
        <v>95</v>
      </c>
      <c r="AY326" s="17" t="s">
        <v>208</v>
      </c>
      <c r="BE326" s="205">
        <f>IF(N326="základní",J326,0)</f>
        <v>0</v>
      </c>
      <c r="BF326" s="205">
        <f>IF(N326="snížená",J326,0)</f>
        <v>0</v>
      </c>
      <c r="BG326" s="205">
        <f>IF(N326="zákl. přenesená",J326,0)</f>
        <v>0</v>
      </c>
      <c r="BH326" s="205">
        <f>IF(N326="sníž. přenesená",J326,0)</f>
        <v>0</v>
      </c>
      <c r="BI326" s="205">
        <f>IF(N326="nulová",J326,0)</f>
        <v>0</v>
      </c>
      <c r="BJ326" s="17" t="s">
        <v>95</v>
      </c>
      <c r="BK326" s="205">
        <f>ROUND(I326*H326,2)</f>
        <v>0</v>
      </c>
      <c r="BL326" s="17" t="s">
        <v>295</v>
      </c>
      <c r="BM326" s="204" t="s">
        <v>555</v>
      </c>
    </row>
    <row r="327" spans="2:65" s="13" customFormat="1">
      <c r="B327" s="217"/>
      <c r="C327" s="218"/>
      <c r="D327" s="208" t="s">
        <v>217</v>
      </c>
      <c r="E327" s="219" t="s">
        <v>149</v>
      </c>
      <c r="F327" s="220" t="s">
        <v>556</v>
      </c>
      <c r="G327" s="218"/>
      <c r="H327" s="221">
        <v>4.9000000000000004</v>
      </c>
      <c r="I327" s="222"/>
      <c r="J327" s="218"/>
      <c r="K327" s="218"/>
      <c r="L327" s="223"/>
      <c r="M327" s="224"/>
      <c r="N327" s="225"/>
      <c r="O327" s="225"/>
      <c r="P327" s="225"/>
      <c r="Q327" s="225"/>
      <c r="R327" s="225"/>
      <c r="S327" s="225"/>
      <c r="T327" s="226"/>
      <c r="AT327" s="227" t="s">
        <v>217</v>
      </c>
      <c r="AU327" s="227" t="s">
        <v>95</v>
      </c>
      <c r="AV327" s="13" t="s">
        <v>95</v>
      </c>
      <c r="AW327" s="13" t="s">
        <v>38</v>
      </c>
      <c r="AX327" s="13" t="s">
        <v>22</v>
      </c>
      <c r="AY327" s="227" t="s">
        <v>208</v>
      </c>
    </row>
    <row r="328" spans="2:65" s="1" customFormat="1" ht="21.6" customHeight="1">
      <c r="B328" s="34"/>
      <c r="C328" s="193" t="s">
        <v>557</v>
      </c>
      <c r="D328" s="193" t="s">
        <v>210</v>
      </c>
      <c r="E328" s="194" t="s">
        <v>558</v>
      </c>
      <c r="F328" s="195" t="s">
        <v>559</v>
      </c>
      <c r="G328" s="196" t="s">
        <v>223</v>
      </c>
      <c r="H328" s="197">
        <v>4.9000000000000004</v>
      </c>
      <c r="I328" s="198"/>
      <c r="J328" s="199">
        <f>ROUND(I328*H328,2)</f>
        <v>0</v>
      </c>
      <c r="K328" s="195" t="s">
        <v>214</v>
      </c>
      <c r="L328" s="38"/>
      <c r="M328" s="200" t="s">
        <v>1</v>
      </c>
      <c r="N328" s="201" t="s">
        <v>48</v>
      </c>
      <c r="O328" s="66"/>
      <c r="P328" s="202">
        <f>O328*H328</f>
        <v>0</v>
      </c>
      <c r="Q328" s="202">
        <v>0</v>
      </c>
      <c r="R328" s="202">
        <f>Q328*H328</f>
        <v>0</v>
      </c>
      <c r="S328" s="202">
        <v>0</v>
      </c>
      <c r="T328" s="203">
        <f>S328*H328</f>
        <v>0</v>
      </c>
      <c r="AR328" s="204" t="s">
        <v>295</v>
      </c>
      <c r="AT328" s="204" t="s">
        <v>210</v>
      </c>
      <c r="AU328" s="204" t="s">
        <v>95</v>
      </c>
      <c r="AY328" s="17" t="s">
        <v>208</v>
      </c>
      <c r="BE328" s="205">
        <f>IF(N328="základní",J328,0)</f>
        <v>0</v>
      </c>
      <c r="BF328" s="205">
        <f>IF(N328="snížená",J328,0)</f>
        <v>0</v>
      </c>
      <c r="BG328" s="205">
        <f>IF(N328="zákl. přenesená",J328,0)</f>
        <v>0</v>
      </c>
      <c r="BH328" s="205">
        <f>IF(N328="sníž. přenesená",J328,0)</f>
        <v>0</v>
      </c>
      <c r="BI328" s="205">
        <f>IF(N328="nulová",J328,0)</f>
        <v>0</v>
      </c>
      <c r="BJ328" s="17" t="s">
        <v>95</v>
      </c>
      <c r="BK328" s="205">
        <f>ROUND(I328*H328,2)</f>
        <v>0</v>
      </c>
      <c r="BL328" s="17" t="s">
        <v>295</v>
      </c>
      <c r="BM328" s="204" t="s">
        <v>560</v>
      </c>
    </row>
    <row r="329" spans="2:65" s="13" customFormat="1">
      <c r="B329" s="217"/>
      <c r="C329" s="218"/>
      <c r="D329" s="208" t="s">
        <v>217</v>
      </c>
      <c r="E329" s="219" t="s">
        <v>1</v>
      </c>
      <c r="F329" s="220" t="s">
        <v>149</v>
      </c>
      <c r="G329" s="218"/>
      <c r="H329" s="221">
        <v>4.9000000000000004</v>
      </c>
      <c r="I329" s="222"/>
      <c r="J329" s="218"/>
      <c r="K329" s="218"/>
      <c r="L329" s="223"/>
      <c r="M329" s="224"/>
      <c r="N329" s="225"/>
      <c r="O329" s="225"/>
      <c r="P329" s="225"/>
      <c r="Q329" s="225"/>
      <c r="R329" s="225"/>
      <c r="S329" s="225"/>
      <c r="T329" s="226"/>
      <c r="AT329" s="227" t="s">
        <v>217</v>
      </c>
      <c r="AU329" s="227" t="s">
        <v>95</v>
      </c>
      <c r="AV329" s="13" t="s">
        <v>95</v>
      </c>
      <c r="AW329" s="13" t="s">
        <v>38</v>
      </c>
      <c r="AX329" s="13" t="s">
        <v>22</v>
      </c>
      <c r="AY329" s="227" t="s">
        <v>208</v>
      </c>
    </row>
    <row r="330" spans="2:65" s="1" customFormat="1" ht="21.6" customHeight="1">
      <c r="B330" s="34"/>
      <c r="C330" s="193" t="s">
        <v>561</v>
      </c>
      <c r="D330" s="193" t="s">
        <v>210</v>
      </c>
      <c r="E330" s="194" t="s">
        <v>562</v>
      </c>
      <c r="F330" s="195" t="s">
        <v>563</v>
      </c>
      <c r="G330" s="196" t="s">
        <v>223</v>
      </c>
      <c r="H330" s="197">
        <v>3</v>
      </c>
      <c r="I330" s="198"/>
      <c r="J330" s="199">
        <f>ROUND(I330*H330,2)</f>
        <v>0</v>
      </c>
      <c r="K330" s="195" t="s">
        <v>214</v>
      </c>
      <c r="L330" s="38"/>
      <c r="M330" s="200" t="s">
        <v>1</v>
      </c>
      <c r="N330" s="201" t="s">
        <v>48</v>
      </c>
      <c r="O330" s="66"/>
      <c r="P330" s="202">
        <f>O330*H330</f>
        <v>0</v>
      </c>
      <c r="Q330" s="202">
        <v>1.435E-2</v>
      </c>
      <c r="R330" s="202">
        <f>Q330*H330</f>
        <v>4.3049999999999998E-2</v>
      </c>
      <c r="S330" s="202">
        <v>0</v>
      </c>
      <c r="T330" s="203">
        <f>S330*H330</f>
        <v>0</v>
      </c>
      <c r="AR330" s="204" t="s">
        <v>295</v>
      </c>
      <c r="AT330" s="204" t="s">
        <v>210</v>
      </c>
      <c r="AU330" s="204" t="s">
        <v>95</v>
      </c>
      <c r="AY330" s="17" t="s">
        <v>208</v>
      </c>
      <c r="BE330" s="205">
        <f>IF(N330="základní",J330,0)</f>
        <v>0</v>
      </c>
      <c r="BF330" s="205">
        <f>IF(N330="snížená",J330,0)</f>
        <v>0</v>
      </c>
      <c r="BG330" s="205">
        <f>IF(N330="zákl. přenesená",J330,0)</f>
        <v>0</v>
      </c>
      <c r="BH330" s="205">
        <f>IF(N330="sníž. přenesená",J330,0)</f>
        <v>0</v>
      </c>
      <c r="BI330" s="205">
        <f>IF(N330="nulová",J330,0)</f>
        <v>0</v>
      </c>
      <c r="BJ330" s="17" t="s">
        <v>95</v>
      </c>
      <c r="BK330" s="205">
        <f>ROUND(I330*H330,2)</f>
        <v>0</v>
      </c>
      <c r="BL330" s="17" t="s">
        <v>295</v>
      </c>
      <c r="BM330" s="204" t="s">
        <v>564</v>
      </c>
    </row>
    <row r="331" spans="2:65" s="13" customFormat="1">
      <c r="B331" s="217"/>
      <c r="C331" s="218"/>
      <c r="D331" s="208" t="s">
        <v>217</v>
      </c>
      <c r="E331" s="219" t="s">
        <v>151</v>
      </c>
      <c r="F331" s="220" t="s">
        <v>565</v>
      </c>
      <c r="G331" s="218"/>
      <c r="H331" s="221">
        <v>3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217</v>
      </c>
      <c r="AU331" s="227" t="s">
        <v>95</v>
      </c>
      <c r="AV331" s="13" t="s">
        <v>95</v>
      </c>
      <c r="AW331" s="13" t="s">
        <v>38</v>
      </c>
      <c r="AX331" s="13" t="s">
        <v>22</v>
      </c>
      <c r="AY331" s="227" t="s">
        <v>208</v>
      </c>
    </row>
    <row r="332" spans="2:65" s="1" customFormat="1" ht="21.6" customHeight="1">
      <c r="B332" s="34"/>
      <c r="C332" s="193" t="s">
        <v>566</v>
      </c>
      <c r="D332" s="193" t="s">
        <v>210</v>
      </c>
      <c r="E332" s="194" t="s">
        <v>567</v>
      </c>
      <c r="F332" s="195" t="s">
        <v>568</v>
      </c>
      <c r="G332" s="196" t="s">
        <v>272</v>
      </c>
      <c r="H332" s="197">
        <v>1</v>
      </c>
      <c r="I332" s="198"/>
      <c r="J332" s="199">
        <f>ROUND(I332*H332,2)</f>
        <v>0</v>
      </c>
      <c r="K332" s="195" t="s">
        <v>214</v>
      </c>
      <c r="L332" s="38"/>
      <c r="M332" s="200" t="s">
        <v>1</v>
      </c>
      <c r="N332" s="201" t="s">
        <v>48</v>
      </c>
      <c r="O332" s="66"/>
      <c r="P332" s="202">
        <f>O332*H332</f>
        <v>0</v>
      </c>
      <c r="Q332" s="202">
        <v>2.2000000000000001E-4</v>
      </c>
      <c r="R332" s="202">
        <f>Q332*H332</f>
        <v>2.2000000000000001E-4</v>
      </c>
      <c r="S332" s="202">
        <v>0</v>
      </c>
      <c r="T332" s="203">
        <f>S332*H332</f>
        <v>0</v>
      </c>
      <c r="AR332" s="204" t="s">
        <v>295</v>
      </c>
      <c r="AT332" s="204" t="s">
        <v>210</v>
      </c>
      <c r="AU332" s="204" t="s">
        <v>95</v>
      </c>
      <c r="AY332" s="17" t="s">
        <v>208</v>
      </c>
      <c r="BE332" s="205">
        <f>IF(N332="základní",J332,0)</f>
        <v>0</v>
      </c>
      <c r="BF332" s="205">
        <f>IF(N332="snížená",J332,0)</f>
        <v>0</v>
      </c>
      <c r="BG332" s="205">
        <f>IF(N332="zákl. přenesená",J332,0)</f>
        <v>0</v>
      </c>
      <c r="BH332" s="205">
        <f>IF(N332="sníž. přenesená",J332,0)</f>
        <v>0</v>
      </c>
      <c r="BI332" s="205">
        <f>IF(N332="nulová",J332,0)</f>
        <v>0</v>
      </c>
      <c r="BJ332" s="17" t="s">
        <v>95</v>
      </c>
      <c r="BK332" s="205">
        <f>ROUND(I332*H332,2)</f>
        <v>0</v>
      </c>
      <c r="BL332" s="17" t="s">
        <v>295</v>
      </c>
      <c r="BM332" s="204" t="s">
        <v>569</v>
      </c>
    </row>
    <row r="333" spans="2:65" s="13" customFormat="1">
      <c r="B333" s="217"/>
      <c r="C333" s="218"/>
      <c r="D333" s="208" t="s">
        <v>217</v>
      </c>
      <c r="E333" s="219" t="s">
        <v>1</v>
      </c>
      <c r="F333" s="220" t="s">
        <v>570</v>
      </c>
      <c r="G333" s="218"/>
      <c r="H333" s="221">
        <v>1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217</v>
      </c>
      <c r="AU333" s="227" t="s">
        <v>95</v>
      </c>
      <c r="AV333" s="13" t="s">
        <v>95</v>
      </c>
      <c r="AW333" s="13" t="s">
        <v>38</v>
      </c>
      <c r="AX333" s="13" t="s">
        <v>22</v>
      </c>
      <c r="AY333" s="227" t="s">
        <v>208</v>
      </c>
    </row>
    <row r="334" spans="2:65" s="1" customFormat="1" ht="21.6" customHeight="1">
      <c r="B334" s="34"/>
      <c r="C334" s="250" t="s">
        <v>571</v>
      </c>
      <c r="D334" s="250" t="s">
        <v>296</v>
      </c>
      <c r="E334" s="251" t="s">
        <v>572</v>
      </c>
      <c r="F334" s="252" t="s">
        <v>573</v>
      </c>
      <c r="G334" s="253" t="s">
        <v>272</v>
      </c>
      <c r="H334" s="254">
        <v>1</v>
      </c>
      <c r="I334" s="255"/>
      <c r="J334" s="256">
        <f>ROUND(I334*H334,2)</f>
        <v>0</v>
      </c>
      <c r="K334" s="252" t="s">
        <v>214</v>
      </c>
      <c r="L334" s="257"/>
      <c r="M334" s="258" t="s">
        <v>1</v>
      </c>
      <c r="N334" s="259" t="s">
        <v>48</v>
      </c>
      <c r="O334" s="66"/>
      <c r="P334" s="202">
        <f>O334*H334</f>
        <v>0</v>
      </c>
      <c r="Q334" s="202">
        <v>2.1190000000000001E-2</v>
      </c>
      <c r="R334" s="202">
        <f>Q334*H334</f>
        <v>2.1190000000000001E-2</v>
      </c>
      <c r="S334" s="202">
        <v>0</v>
      </c>
      <c r="T334" s="203">
        <f>S334*H334</f>
        <v>0</v>
      </c>
      <c r="AR334" s="204" t="s">
        <v>399</v>
      </c>
      <c r="AT334" s="204" t="s">
        <v>296</v>
      </c>
      <c r="AU334" s="204" t="s">
        <v>95</v>
      </c>
      <c r="AY334" s="17" t="s">
        <v>208</v>
      </c>
      <c r="BE334" s="205">
        <f>IF(N334="základní",J334,0)</f>
        <v>0</v>
      </c>
      <c r="BF334" s="205">
        <f>IF(N334="snížená",J334,0)</f>
        <v>0</v>
      </c>
      <c r="BG334" s="205">
        <f>IF(N334="zákl. přenesená",J334,0)</f>
        <v>0</v>
      </c>
      <c r="BH334" s="205">
        <f>IF(N334="sníž. přenesená",J334,0)</f>
        <v>0</v>
      </c>
      <c r="BI334" s="205">
        <f>IF(N334="nulová",J334,0)</f>
        <v>0</v>
      </c>
      <c r="BJ334" s="17" t="s">
        <v>95</v>
      </c>
      <c r="BK334" s="205">
        <f>ROUND(I334*H334,2)</f>
        <v>0</v>
      </c>
      <c r="BL334" s="17" t="s">
        <v>295</v>
      </c>
      <c r="BM334" s="204" t="s">
        <v>574</v>
      </c>
    </row>
    <row r="335" spans="2:65" s="1" customFormat="1" ht="21.6" customHeight="1">
      <c r="B335" s="34"/>
      <c r="C335" s="193" t="s">
        <v>575</v>
      </c>
      <c r="D335" s="193" t="s">
        <v>210</v>
      </c>
      <c r="E335" s="194" t="s">
        <v>576</v>
      </c>
      <c r="F335" s="195" t="s">
        <v>577</v>
      </c>
      <c r="G335" s="196" t="s">
        <v>213</v>
      </c>
      <c r="H335" s="197">
        <v>0.443</v>
      </c>
      <c r="I335" s="198"/>
      <c r="J335" s="199">
        <f>ROUND(I335*H335,2)</f>
        <v>0</v>
      </c>
      <c r="K335" s="195" t="s">
        <v>214</v>
      </c>
      <c r="L335" s="38"/>
      <c r="M335" s="200" t="s">
        <v>1</v>
      </c>
      <c r="N335" s="201" t="s">
        <v>48</v>
      </c>
      <c r="O335" s="66"/>
      <c r="P335" s="202">
        <f>O335*H335</f>
        <v>0</v>
      </c>
      <c r="Q335" s="202">
        <v>0</v>
      </c>
      <c r="R335" s="202">
        <f>Q335*H335</f>
        <v>0</v>
      </c>
      <c r="S335" s="202">
        <v>0</v>
      </c>
      <c r="T335" s="203">
        <f>S335*H335</f>
        <v>0</v>
      </c>
      <c r="AR335" s="204" t="s">
        <v>295</v>
      </c>
      <c r="AT335" s="204" t="s">
        <v>210</v>
      </c>
      <c r="AU335" s="204" t="s">
        <v>95</v>
      </c>
      <c r="AY335" s="17" t="s">
        <v>208</v>
      </c>
      <c r="BE335" s="205">
        <f>IF(N335="základní",J335,0)</f>
        <v>0</v>
      </c>
      <c r="BF335" s="205">
        <f>IF(N335="snížená",J335,0)</f>
        <v>0</v>
      </c>
      <c r="BG335" s="205">
        <f>IF(N335="zákl. přenesená",J335,0)</f>
        <v>0</v>
      </c>
      <c r="BH335" s="205">
        <f>IF(N335="sníž. přenesená",J335,0)</f>
        <v>0</v>
      </c>
      <c r="BI335" s="205">
        <f>IF(N335="nulová",J335,0)</f>
        <v>0</v>
      </c>
      <c r="BJ335" s="17" t="s">
        <v>95</v>
      </c>
      <c r="BK335" s="205">
        <f>ROUND(I335*H335,2)</f>
        <v>0</v>
      </c>
      <c r="BL335" s="17" t="s">
        <v>295</v>
      </c>
      <c r="BM335" s="204" t="s">
        <v>578</v>
      </c>
    </row>
    <row r="336" spans="2:65" s="1" customFormat="1" ht="21.6" customHeight="1">
      <c r="B336" s="34"/>
      <c r="C336" s="193" t="s">
        <v>579</v>
      </c>
      <c r="D336" s="193" t="s">
        <v>210</v>
      </c>
      <c r="E336" s="194" t="s">
        <v>580</v>
      </c>
      <c r="F336" s="195" t="s">
        <v>581</v>
      </c>
      <c r="G336" s="196" t="s">
        <v>213</v>
      </c>
      <c r="H336" s="197">
        <v>0.443</v>
      </c>
      <c r="I336" s="198"/>
      <c r="J336" s="199">
        <f>ROUND(I336*H336,2)</f>
        <v>0</v>
      </c>
      <c r="K336" s="195" t="s">
        <v>214</v>
      </c>
      <c r="L336" s="38"/>
      <c r="M336" s="200" t="s">
        <v>1</v>
      </c>
      <c r="N336" s="201" t="s">
        <v>48</v>
      </c>
      <c r="O336" s="66"/>
      <c r="P336" s="202">
        <f>O336*H336</f>
        <v>0</v>
      </c>
      <c r="Q336" s="202">
        <v>0</v>
      </c>
      <c r="R336" s="202">
        <f>Q336*H336</f>
        <v>0</v>
      </c>
      <c r="S336" s="202">
        <v>0</v>
      </c>
      <c r="T336" s="203">
        <f>S336*H336</f>
        <v>0</v>
      </c>
      <c r="AR336" s="204" t="s">
        <v>295</v>
      </c>
      <c r="AT336" s="204" t="s">
        <v>210</v>
      </c>
      <c r="AU336" s="204" t="s">
        <v>95</v>
      </c>
      <c r="AY336" s="17" t="s">
        <v>208</v>
      </c>
      <c r="BE336" s="205">
        <f>IF(N336="základní",J336,0)</f>
        <v>0</v>
      </c>
      <c r="BF336" s="205">
        <f>IF(N336="snížená",J336,0)</f>
        <v>0</v>
      </c>
      <c r="BG336" s="205">
        <f>IF(N336="zákl. přenesená",J336,0)</f>
        <v>0</v>
      </c>
      <c r="BH336" s="205">
        <f>IF(N336="sníž. přenesená",J336,0)</f>
        <v>0</v>
      </c>
      <c r="BI336" s="205">
        <f>IF(N336="nulová",J336,0)</f>
        <v>0</v>
      </c>
      <c r="BJ336" s="17" t="s">
        <v>95</v>
      </c>
      <c r="BK336" s="205">
        <f>ROUND(I336*H336,2)</f>
        <v>0</v>
      </c>
      <c r="BL336" s="17" t="s">
        <v>295</v>
      </c>
      <c r="BM336" s="204" t="s">
        <v>582</v>
      </c>
    </row>
    <row r="337" spans="2:65" s="11" customFormat="1" ht="22.9" customHeight="1">
      <c r="B337" s="177"/>
      <c r="C337" s="178"/>
      <c r="D337" s="179" t="s">
        <v>81</v>
      </c>
      <c r="E337" s="191" t="s">
        <v>583</v>
      </c>
      <c r="F337" s="191" t="s">
        <v>584</v>
      </c>
      <c r="G337" s="178"/>
      <c r="H337" s="178"/>
      <c r="I337" s="181"/>
      <c r="J337" s="192">
        <f>BK337</f>
        <v>0</v>
      </c>
      <c r="K337" s="178"/>
      <c r="L337" s="183"/>
      <c r="M337" s="184"/>
      <c r="N337" s="185"/>
      <c r="O337" s="185"/>
      <c r="P337" s="186">
        <f>SUM(P338:P347)</f>
        <v>0</v>
      </c>
      <c r="Q337" s="185"/>
      <c r="R337" s="186">
        <f>SUM(R338:R347)</f>
        <v>1.4808419999999999E-2</v>
      </c>
      <c r="S337" s="185"/>
      <c r="T337" s="187">
        <f>SUM(T338:T347)</f>
        <v>1.5200340000000001E-2</v>
      </c>
      <c r="AR337" s="188" t="s">
        <v>95</v>
      </c>
      <c r="AT337" s="189" t="s">
        <v>81</v>
      </c>
      <c r="AU337" s="189" t="s">
        <v>22</v>
      </c>
      <c r="AY337" s="188" t="s">
        <v>208</v>
      </c>
      <c r="BK337" s="190">
        <f>SUM(BK338:BK347)</f>
        <v>0</v>
      </c>
    </row>
    <row r="338" spans="2:65" s="1" customFormat="1" ht="14.45" customHeight="1">
      <c r="B338" s="34"/>
      <c r="C338" s="193" t="s">
        <v>585</v>
      </c>
      <c r="D338" s="193" t="s">
        <v>210</v>
      </c>
      <c r="E338" s="194" t="s">
        <v>586</v>
      </c>
      <c r="F338" s="195" t="s">
        <v>587</v>
      </c>
      <c r="G338" s="196" t="s">
        <v>516</v>
      </c>
      <c r="H338" s="197">
        <v>9.1020000000000003</v>
      </c>
      <c r="I338" s="198"/>
      <c r="J338" s="199">
        <f>ROUND(I338*H338,2)</f>
        <v>0</v>
      </c>
      <c r="K338" s="195" t="s">
        <v>214</v>
      </c>
      <c r="L338" s="38"/>
      <c r="M338" s="200" t="s">
        <v>1</v>
      </c>
      <c r="N338" s="201" t="s">
        <v>48</v>
      </c>
      <c r="O338" s="66"/>
      <c r="P338" s="202">
        <f>O338*H338</f>
        <v>0</v>
      </c>
      <c r="Q338" s="202">
        <v>0</v>
      </c>
      <c r="R338" s="202">
        <f>Q338*H338</f>
        <v>0</v>
      </c>
      <c r="S338" s="202">
        <v>1.67E-3</v>
      </c>
      <c r="T338" s="203">
        <f>S338*H338</f>
        <v>1.5200340000000001E-2</v>
      </c>
      <c r="AR338" s="204" t="s">
        <v>295</v>
      </c>
      <c r="AT338" s="204" t="s">
        <v>210</v>
      </c>
      <c r="AU338" s="204" t="s">
        <v>95</v>
      </c>
      <c r="AY338" s="17" t="s">
        <v>208</v>
      </c>
      <c r="BE338" s="205">
        <f>IF(N338="základní",J338,0)</f>
        <v>0</v>
      </c>
      <c r="BF338" s="205">
        <f>IF(N338="snížená",J338,0)</f>
        <v>0</v>
      </c>
      <c r="BG338" s="205">
        <f>IF(N338="zákl. přenesená",J338,0)</f>
        <v>0</v>
      </c>
      <c r="BH338" s="205">
        <f>IF(N338="sníž. přenesená",J338,0)</f>
        <v>0</v>
      </c>
      <c r="BI338" s="205">
        <f>IF(N338="nulová",J338,0)</f>
        <v>0</v>
      </c>
      <c r="BJ338" s="17" t="s">
        <v>95</v>
      </c>
      <c r="BK338" s="205">
        <f>ROUND(I338*H338,2)</f>
        <v>0</v>
      </c>
      <c r="BL338" s="17" t="s">
        <v>295</v>
      </c>
      <c r="BM338" s="204" t="s">
        <v>588</v>
      </c>
    </row>
    <row r="339" spans="2:65" s="13" customFormat="1">
      <c r="B339" s="217"/>
      <c r="C339" s="218"/>
      <c r="D339" s="208" t="s">
        <v>217</v>
      </c>
      <c r="E339" s="219" t="s">
        <v>1</v>
      </c>
      <c r="F339" s="220" t="s">
        <v>589</v>
      </c>
      <c r="G339" s="218"/>
      <c r="H339" s="221">
        <v>9.1020000000000003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217</v>
      </c>
      <c r="AU339" s="227" t="s">
        <v>95</v>
      </c>
      <c r="AV339" s="13" t="s">
        <v>95</v>
      </c>
      <c r="AW339" s="13" t="s">
        <v>38</v>
      </c>
      <c r="AX339" s="13" t="s">
        <v>22</v>
      </c>
      <c r="AY339" s="227" t="s">
        <v>208</v>
      </c>
    </row>
    <row r="340" spans="2:65" s="1" customFormat="1" ht="21.6" customHeight="1">
      <c r="B340" s="34"/>
      <c r="C340" s="193" t="s">
        <v>590</v>
      </c>
      <c r="D340" s="193" t="s">
        <v>210</v>
      </c>
      <c r="E340" s="194" t="s">
        <v>591</v>
      </c>
      <c r="F340" s="195" t="s">
        <v>592</v>
      </c>
      <c r="G340" s="196" t="s">
        <v>516</v>
      </c>
      <c r="H340" s="197">
        <v>1.2</v>
      </c>
      <c r="I340" s="198"/>
      <c r="J340" s="199">
        <f>ROUND(I340*H340,2)</f>
        <v>0</v>
      </c>
      <c r="K340" s="195" t="s">
        <v>214</v>
      </c>
      <c r="L340" s="38"/>
      <c r="M340" s="200" t="s">
        <v>1</v>
      </c>
      <c r="N340" s="201" t="s">
        <v>48</v>
      </c>
      <c r="O340" s="66"/>
      <c r="P340" s="202">
        <f>O340*H340</f>
        <v>0</v>
      </c>
      <c r="Q340" s="202">
        <v>1.08E-3</v>
      </c>
      <c r="R340" s="202">
        <f>Q340*H340</f>
        <v>1.2960000000000001E-3</v>
      </c>
      <c r="S340" s="202">
        <v>0</v>
      </c>
      <c r="T340" s="203">
        <f>S340*H340</f>
        <v>0</v>
      </c>
      <c r="AR340" s="204" t="s">
        <v>295</v>
      </c>
      <c r="AT340" s="204" t="s">
        <v>210</v>
      </c>
      <c r="AU340" s="204" t="s">
        <v>95</v>
      </c>
      <c r="AY340" s="17" t="s">
        <v>208</v>
      </c>
      <c r="BE340" s="205">
        <f>IF(N340="základní",J340,0)</f>
        <v>0</v>
      </c>
      <c r="BF340" s="205">
        <f>IF(N340="snížená",J340,0)</f>
        <v>0</v>
      </c>
      <c r="BG340" s="205">
        <f>IF(N340="zákl. přenesená",J340,0)</f>
        <v>0</v>
      </c>
      <c r="BH340" s="205">
        <f>IF(N340="sníž. přenesená",J340,0)</f>
        <v>0</v>
      </c>
      <c r="BI340" s="205">
        <f>IF(N340="nulová",J340,0)</f>
        <v>0</v>
      </c>
      <c r="BJ340" s="17" t="s">
        <v>95</v>
      </c>
      <c r="BK340" s="205">
        <f>ROUND(I340*H340,2)</f>
        <v>0</v>
      </c>
      <c r="BL340" s="17" t="s">
        <v>295</v>
      </c>
      <c r="BM340" s="204" t="s">
        <v>593</v>
      </c>
    </row>
    <row r="341" spans="2:65" s="13" customFormat="1">
      <c r="B341" s="217"/>
      <c r="C341" s="218"/>
      <c r="D341" s="208" t="s">
        <v>217</v>
      </c>
      <c r="E341" s="219" t="s">
        <v>135</v>
      </c>
      <c r="F341" s="220" t="s">
        <v>594</v>
      </c>
      <c r="G341" s="218"/>
      <c r="H341" s="221">
        <v>1.2</v>
      </c>
      <c r="I341" s="222"/>
      <c r="J341" s="218"/>
      <c r="K341" s="218"/>
      <c r="L341" s="223"/>
      <c r="M341" s="224"/>
      <c r="N341" s="225"/>
      <c r="O341" s="225"/>
      <c r="P341" s="225"/>
      <c r="Q341" s="225"/>
      <c r="R341" s="225"/>
      <c r="S341" s="225"/>
      <c r="T341" s="226"/>
      <c r="AT341" s="227" t="s">
        <v>217</v>
      </c>
      <c r="AU341" s="227" t="s">
        <v>95</v>
      </c>
      <c r="AV341" s="13" t="s">
        <v>95</v>
      </c>
      <c r="AW341" s="13" t="s">
        <v>38</v>
      </c>
      <c r="AX341" s="13" t="s">
        <v>22</v>
      </c>
      <c r="AY341" s="227" t="s">
        <v>208</v>
      </c>
    </row>
    <row r="342" spans="2:65" s="1" customFormat="1" ht="21.6" customHeight="1">
      <c r="B342" s="34"/>
      <c r="C342" s="193" t="s">
        <v>595</v>
      </c>
      <c r="D342" s="193" t="s">
        <v>210</v>
      </c>
      <c r="E342" s="194" t="s">
        <v>596</v>
      </c>
      <c r="F342" s="195" t="s">
        <v>597</v>
      </c>
      <c r="G342" s="196" t="s">
        <v>516</v>
      </c>
      <c r="H342" s="197">
        <v>7.9020000000000001</v>
      </c>
      <c r="I342" s="198"/>
      <c r="J342" s="199">
        <f>ROUND(I342*H342,2)</f>
        <v>0</v>
      </c>
      <c r="K342" s="195" t="s">
        <v>214</v>
      </c>
      <c r="L342" s="38"/>
      <c r="M342" s="200" t="s">
        <v>1</v>
      </c>
      <c r="N342" s="201" t="s">
        <v>48</v>
      </c>
      <c r="O342" s="66"/>
      <c r="P342" s="202">
        <f>O342*H342</f>
        <v>0</v>
      </c>
      <c r="Q342" s="202">
        <v>1.7099999999999999E-3</v>
      </c>
      <c r="R342" s="202">
        <f>Q342*H342</f>
        <v>1.3512419999999999E-2</v>
      </c>
      <c r="S342" s="202">
        <v>0</v>
      </c>
      <c r="T342" s="203">
        <f>S342*H342</f>
        <v>0</v>
      </c>
      <c r="AR342" s="204" t="s">
        <v>295</v>
      </c>
      <c r="AT342" s="204" t="s">
        <v>210</v>
      </c>
      <c r="AU342" s="204" t="s">
        <v>95</v>
      </c>
      <c r="AY342" s="17" t="s">
        <v>208</v>
      </c>
      <c r="BE342" s="205">
        <f>IF(N342="základní",J342,0)</f>
        <v>0</v>
      </c>
      <c r="BF342" s="205">
        <f>IF(N342="snížená",J342,0)</f>
        <v>0</v>
      </c>
      <c r="BG342" s="205">
        <f>IF(N342="zákl. přenesená",J342,0)</f>
        <v>0</v>
      </c>
      <c r="BH342" s="205">
        <f>IF(N342="sníž. přenesená",J342,0)</f>
        <v>0</v>
      </c>
      <c r="BI342" s="205">
        <f>IF(N342="nulová",J342,0)</f>
        <v>0</v>
      </c>
      <c r="BJ342" s="17" t="s">
        <v>95</v>
      </c>
      <c r="BK342" s="205">
        <f>ROUND(I342*H342,2)</f>
        <v>0</v>
      </c>
      <c r="BL342" s="17" t="s">
        <v>295</v>
      </c>
      <c r="BM342" s="204" t="s">
        <v>598</v>
      </c>
    </row>
    <row r="343" spans="2:65" s="13" customFormat="1">
      <c r="B343" s="217"/>
      <c r="C343" s="218"/>
      <c r="D343" s="208" t="s">
        <v>217</v>
      </c>
      <c r="E343" s="219" t="s">
        <v>137</v>
      </c>
      <c r="F343" s="220" t="s">
        <v>599</v>
      </c>
      <c r="G343" s="218"/>
      <c r="H343" s="221">
        <v>7.9020000000000001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217</v>
      </c>
      <c r="AU343" s="227" t="s">
        <v>95</v>
      </c>
      <c r="AV343" s="13" t="s">
        <v>95</v>
      </c>
      <c r="AW343" s="13" t="s">
        <v>38</v>
      </c>
      <c r="AX343" s="13" t="s">
        <v>22</v>
      </c>
      <c r="AY343" s="227" t="s">
        <v>208</v>
      </c>
    </row>
    <row r="344" spans="2:65" s="1" customFormat="1" ht="32.450000000000003" customHeight="1">
      <c r="B344" s="34"/>
      <c r="C344" s="193" t="s">
        <v>600</v>
      </c>
      <c r="D344" s="193" t="s">
        <v>210</v>
      </c>
      <c r="E344" s="194" t="s">
        <v>601</v>
      </c>
      <c r="F344" s="195" t="s">
        <v>602</v>
      </c>
      <c r="G344" s="196" t="s">
        <v>272</v>
      </c>
      <c r="H344" s="197">
        <v>8</v>
      </c>
      <c r="I344" s="198"/>
      <c r="J344" s="199">
        <f>ROUND(I344*H344,2)</f>
        <v>0</v>
      </c>
      <c r="K344" s="195" t="s">
        <v>214</v>
      </c>
      <c r="L344" s="38"/>
      <c r="M344" s="200" t="s">
        <v>1</v>
      </c>
      <c r="N344" s="201" t="s">
        <v>48</v>
      </c>
      <c r="O344" s="66"/>
      <c r="P344" s="202">
        <f>O344*H344</f>
        <v>0</v>
      </c>
      <c r="Q344" s="202">
        <v>0</v>
      </c>
      <c r="R344" s="202">
        <f>Q344*H344</f>
        <v>0</v>
      </c>
      <c r="S344" s="202">
        <v>0</v>
      </c>
      <c r="T344" s="203">
        <f>S344*H344</f>
        <v>0</v>
      </c>
      <c r="AR344" s="204" t="s">
        <v>295</v>
      </c>
      <c r="AT344" s="204" t="s">
        <v>210</v>
      </c>
      <c r="AU344" s="204" t="s">
        <v>95</v>
      </c>
      <c r="AY344" s="17" t="s">
        <v>208</v>
      </c>
      <c r="BE344" s="205">
        <f>IF(N344="základní",J344,0)</f>
        <v>0</v>
      </c>
      <c r="BF344" s="205">
        <f>IF(N344="snížená",J344,0)</f>
        <v>0</v>
      </c>
      <c r="BG344" s="205">
        <f>IF(N344="zákl. přenesená",J344,0)</f>
        <v>0</v>
      </c>
      <c r="BH344" s="205">
        <f>IF(N344="sníž. přenesená",J344,0)</f>
        <v>0</v>
      </c>
      <c r="BI344" s="205">
        <f>IF(N344="nulová",J344,0)</f>
        <v>0</v>
      </c>
      <c r="BJ344" s="17" t="s">
        <v>95</v>
      </c>
      <c r="BK344" s="205">
        <f>ROUND(I344*H344,2)</f>
        <v>0</v>
      </c>
      <c r="BL344" s="17" t="s">
        <v>295</v>
      </c>
      <c r="BM344" s="204" t="s">
        <v>603</v>
      </c>
    </row>
    <row r="345" spans="2:65" s="13" customFormat="1">
      <c r="B345" s="217"/>
      <c r="C345" s="218"/>
      <c r="D345" s="208" t="s">
        <v>217</v>
      </c>
      <c r="E345" s="219" t="s">
        <v>1</v>
      </c>
      <c r="F345" s="220" t="s">
        <v>604</v>
      </c>
      <c r="G345" s="218"/>
      <c r="H345" s="221">
        <v>8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217</v>
      </c>
      <c r="AU345" s="227" t="s">
        <v>95</v>
      </c>
      <c r="AV345" s="13" t="s">
        <v>95</v>
      </c>
      <c r="AW345" s="13" t="s">
        <v>38</v>
      </c>
      <c r="AX345" s="13" t="s">
        <v>22</v>
      </c>
      <c r="AY345" s="227" t="s">
        <v>208</v>
      </c>
    </row>
    <row r="346" spans="2:65" s="1" customFormat="1" ht="21.6" customHeight="1">
      <c r="B346" s="34"/>
      <c r="C346" s="193" t="s">
        <v>605</v>
      </c>
      <c r="D346" s="193" t="s">
        <v>210</v>
      </c>
      <c r="E346" s="194" t="s">
        <v>606</v>
      </c>
      <c r="F346" s="195" t="s">
        <v>607</v>
      </c>
      <c r="G346" s="196" t="s">
        <v>213</v>
      </c>
      <c r="H346" s="197">
        <v>1.4999999999999999E-2</v>
      </c>
      <c r="I346" s="198"/>
      <c r="J346" s="199">
        <f>ROUND(I346*H346,2)</f>
        <v>0</v>
      </c>
      <c r="K346" s="195" t="s">
        <v>214</v>
      </c>
      <c r="L346" s="38"/>
      <c r="M346" s="200" t="s">
        <v>1</v>
      </c>
      <c r="N346" s="201" t="s">
        <v>48</v>
      </c>
      <c r="O346" s="66"/>
      <c r="P346" s="202">
        <f>O346*H346</f>
        <v>0</v>
      </c>
      <c r="Q346" s="202">
        <v>0</v>
      </c>
      <c r="R346" s="202">
        <f>Q346*H346</f>
        <v>0</v>
      </c>
      <c r="S346" s="202">
        <v>0</v>
      </c>
      <c r="T346" s="203">
        <f>S346*H346</f>
        <v>0</v>
      </c>
      <c r="AR346" s="204" t="s">
        <v>295</v>
      </c>
      <c r="AT346" s="204" t="s">
        <v>210</v>
      </c>
      <c r="AU346" s="204" t="s">
        <v>95</v>
      </c>
      <c r="AY346" s="17" t="s">
        <v>208</v>
      </c>
      <c r="BE346" s="205">
        <f>IF(N346="základní",J346,0)</f>
        <v>0</v>
      </c>
      <c r="BF346" s="205">
        <f>IF(N346="snížená",J346,0)</f>
        <v>0</v>
      </c>
      <c r="BG346" s="205">
        <f>IF(N346="zákl. přenesená",J346,0)</f>
        <v>0</v>
      </c>
      <c r="BH346" s="205">
        <f>IF(N346="sníž. přenesená",J346,0)</f>
        <v>0</v>
      </c>
      <c r="BI346" s="205">
        <f>IF(N346="nulová",J346,0)</f>
        <v>0</v>
      </c>
      <c r="BJ346" s="17" t="s">
        <v>95</v>
      </c>
      <c r="BK346" s="205">
        <f>ROUND(I346*H346,2)</f>
        <v>0</v>
      </c>
      <c r="BL346" s="17" t="s">
        <v>295</v>
      </c>
      <c r="BM346" s="204" t="s">
        <v>608</v>
      </c>
    </row>
    <row r="347" spans="2:65" s="1" customFormat="1" ht="21.6" customHeight="1">
      <c r="B347" s="34"/>
      <c r="C347" s="193" t="s">
        <v>609</v>
      </c>
      <c r="D347" s="193" t="s">
        <v>210</v>
      </c>
      <c r="E347" s="194" t="s">
        <v>610</v>
      </c>
      <c r="F347" s="195" t="s">
        <v>611</v>
      </c>
      <c r="G347" s="196" t="s">
        <v>213</v>
      </c>
      <c r="H347" s="197">
        <v>1.4999999999999999E-2</v>
      </c>
      <c r="I347" s="198"/>
      <c r="J347" s="199">
        <f>ROUND(I347*H347,2)</f>
        <v>0</v>
      </c>
      <c r="K347" s="195" t="s">
        <v>214</v>
      </c>
      <c r="L347" s="38"/>
      <c r="M347" s="200" t="s">
        <v>1</v>
      </c>
      <c r="N347" s="201" t="s">
        <v>48</v>
      </c>
      <c r="O347" s="66"/>
      <c r="P347" s="202">
        <f>O347*H347</f>
        <v>0</v>
      </c>
      <c r="Q347" s="202">
        <v>0</v>
      </c>
      <c r="R347" s="202">
        <f>Q347*H347</f>
        <v>0</v>
      </c>
      <c r="S347" s="202">
        <v>0</v>
      </c>
      <c r="T347" s="203">
        <f>S347*H347</f>
        <v>0</v>
      </c>
      <c r="AR347" s="204" t="s">
        <v>295</v>
      </c>
      <c r="AT347" s="204" t="s">
        <v>210</v>
      </c>
      <c r="AU347" s="204" t="s">
        <v>95</v>
      </c>
      <c r="AY347" s="17" t="s">
        <v>208</v>
      </c>
      <c r="BE347" s="205">
        <f>IF(N347="základní",J347,0)</f>
        <v>0</v>
      </c>
      <c r="BF347" s="205">
        <f>IF(N347="snížená",J347,0)</f>
        <v>0</v>
      </c>
      <c r="BG347" s="205">
        <f>IF(N347="zákl. přenesená",J347,0)</f>
        <v>0</v>
      </c>
      <c r="BH347" s="205">
        <f>IF(N347="sníž. přenesená",J347,0)</f>
        <v>0</v>
      </c>
      <c r="BI347" s="205">
        <f>IF(N347="nulová",J347,0)</f>
        <v>0</v>
      </c>
      <c r="BJ347" s="17" t="s">
        <v>95</v>
      </c>
      <c r="BK347" s="205">
        <f>ROUND(I347*H347,2)</f>
        <v>0</v>
      </c>
      <c r="BL347" s="17" t="s">
        <v>295</v>
      </c>
      <c r="BM347" s="204" t="s">
        <v>612</v>
      </c>
    </row>
    <row r="348" spans="2:65" s="11" customFormat="1" ht="22.9" customHeight="1">
      <c r="B348" s="177"/>
      <c r="C348" s="178"/>
      <c r="D348" s="179" t="s">
        <v>81</v>
      </c>
      <c r="E348" s="191" t="s">
        <v>613</v>
      </c>
      <c r="F348" s="191" t="s">
        <v>614</v>
      </c>
      <c r="G348" s="178"/>
      <c r="H348" s="178"/>
      <c r="I348" s="181"/>
      <c r="J348" s="192">
        <f>BK348</f>
        <v>0</v>
      </c>
      <c r="K348" s="178"/>
      <c r="L348" s="183"/>
      <c r="M348" s="184"/>
      <c r="N348" s="185"/>
      <c r="O348" s="185"/>
      <c r="P348" s="186">
        <f>SUM(P349:P439)</f>
        <v>0</v>
      </c>
      <c r="Q348" s="185"/>
      <c r="R348" s="186">
        <f>SUM(R349:R439)</f>
        <v>0.5422555</v>
      </c>
      <c r="S348" s="185"/>
      <c r="T348" s="187">
        <f>SUM(T349:T439)</f>
        <v>0.71232740000000005</v>
      </c>
      <c r="AR348" s="188" t="s">
        <v>95</v>
      </c>
      <c r="AT348" s="189" t="s">
        <v>81</v>
      </c>
      <c r="AU348" s="189" t="s">
        <v>22</v>
      </c>
      <c r="AY348" s="188" t="s">
        <v>208</v>
      </c>
      <c r="BK348" s="190">
        <f>SUM(BK349:BK439)</f>
        <v>0</v>
      </c>
    </row>
    <row r="349" spans="2:65" s="1" customFormat="1" ht="21.6" customHeight="1">
      <c r="B349" s="34"/>
      <c r="C349" s="193" t="s">
        <v>615</v>
      </c>
      <c r="D349" s="193" t="s">
        <v>210</v>
      </c>
      <c r="E349" s="194" t="s">
        <v>616</v>
      </c>
      <c r="F349" s="195" t="s">
        <v>617</v>
      </c>
      <c r="G349" s="196" t="s">
        <v>223</v>
      </c>
      <c r="H349" s="197">
        <v>11.715999999999999</v>
      </c>
      <c r="I349" s="198"/>
      <c r="J349" s="199">
        <f>ROUND(I349*H349,2)</f>
        <v>0</v>
      </c>
      <c r="K349" s="195" t="s">
        <v>214</v>
      </c>
      <c r="L349" s="38"/>
      <c r="M349" s="200" t="s">
        <v>1</v>
      </c>
      <c r="N349" s="201" t="s">
        <v>48</v>
      </c>
      <c r="O349" s="66"/>
      <c r="P349" s="202">
        <f>O349*H349</f>
        <v>0</v>
      </c>
      <c r="Q349" s="202">
        <v>0</v>
      </c>
      <c r="R349" s="202">
        <f>Q349*H349</f>
        <v>0</v>
      </c>
      <c r="S349" s="202">
        <v>2.4649999999999998E-2</v>
      </c>
      <c r="T349" s="203">
        <f>S349*H349</f>
        <v>0.28879939999999998</v>
      </c>
      <c r="AR349" s="204" t="s">
        <v>295</v>
      </c>
      <c r="AT349" s="204" t="s">
        <v>210</v>
      </c>
      <c r="AU349" s="204" t="s">
        <v>95</v>
      </c>
      <c r="AY349" s="17" t="s">
        <v>208</v>
      </c>
      <c r="BE349" s="205">
        <f>IF(N349="základní",J349,0)</f>
        <v>0</v>
      </c>
      <c r="BF349" s="205">
        <f>IF(N349="snížená",J349,0)</f>
        <v>0</v>
      </c>
      <c r="BG349" s="205">
        <f>IF(N349="zákl. přenesená",J349,0)</f>
        <v>0</v>
      </c>
      <c r="BH349" s="205">
        <f>IF(N349="sníž. přenesená",J349,0)</f>
        <v>0</v>
      </c>
      <c r="BI349" s="205">
        <f>IF(N349="nulová",J349,0)</f>
        <v>0</v>
      </c>
      <c r="BJ349" s="17" t="s">
        <v>95</v>
      </c>
      <c r="BK349" s="205">
        <f>ROUND(I349*H349,2)</f>
        <v>0</v>
      </c>
      <c r="BL349" s="17" t="s">
        <v>295</v>
      </c>
      <c r="BM349" s="204" t="s">
        <v>618</v>
      </c>
    </row>
    <row r="350" spans="2:65" s="13" customFormat="1">
      <c r="B350" s="217"/>
      <c r="C350" s="218"/>
      <c r="D350" s="208" t="s">
        <v>217</v>
      </c>
      <c r="E350" s="219" t="s">
        <v>1</v>
      </c>
      <c r="F350" s="220" t="s">
        <v>619</v>
      </c>
      <c r="G350" s="218"/>
      <c r="H350" s="221">
        <v>4.3520000000000003</v>
      </c>
      <c r="I350" s="222"/>
      <c r="J350" s="218"/>
      <c r="K350" s="218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217</v>
      </c>
      <c r="AU350" s="227" t="s">
        <v>95</v>
      </c>
      <c r="AV350" s="13" t="s">
        <v>95</v>
      </c>
      <c r="AW350" s="13" t="s">
        <v>38</v>
      </c>
      <c r="AX350" s="13" t="s">
        <v>82</v>
      </c>
      <c r="AY350" s="227" t="s">
        <v>208</v>
      </c>
    </row>
    <row r="351" spans="2:65" s="13" customFormat="1">
      <c r="B351" s="217"/>
      <c r="C351" s="218"/>
      <c r="D351" s="208" t="s">
        <v>217</v>
      </c>
      <c r="E351" s="219" t="s">
        <v>1</v>
      </c>
      <c r="F351" s="220" t="s">
        <v>620</v>
      </c>
      <c r="G351" s="218"/>
      <c r="H351" s="221">
        <v>1.494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217</v>
      </c>
      <c r="AU351" s="227" t="s">
        <v>95</v>
      </c>
      <c r="AV351" s="13" t="s">
        <v>95</v>
      </c>
      <c r="AW351" s="13" t="s">
        <v>38</v>
      </c>
      <c r="AX351" s="13" t="s">
        <v>82</v>
      </c>
      <c r="AY351" s="227" t="s">
        <v>208</v>
      </c>
    </row>
    <row r="352" spans="2:65" s="13" customFormat="1">
      <c r="B352" s="217"/>
      <c r="C352" s="218"/>
      <c r="D352" s="208" t="s">
        <v>217</v>
      </c>
      <c r="E352" s="219" t="s">
        <v>1</v>
      </c>
      <c r="F352" s="220" t="s">
        <v>621</v>
      </c>
      <c r="G352" s="218"/>
      <c r="H352" s="221">
        <v>2.52</v>
      </c>
      <c r="I352" s="222"/>
      <c r="J352" s="218"/>
      <c r="K352" s="218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217</v>
      </c>
      <c r="AU352" s="227" t="s">
        <v>95</v>
      </c>
      <c r="AV352" s="13" t="s">
        <v>95</v>
      </c>
      <c r="AW352" s="13" t="s">
        <v>38</v>
      </c>
      <c r="AX352" s="13" t="s">
        <v>82</v>
      </c>
      <c r="AY352" s="227" t="s">
        <v>208</v>
      </c>
    </row>
    <row r="353" spans="2:65" s="14" customFormat="1">
      <c r="B353" s="228"/>
      <c r="C353" s="229"/>
      <c r="D353" s="208" t="s">
        <v>217</v>
      </c>
      <c r="E353" s="230" t="s">
        <v>105</v>
      </c>
      <c r="F353" s="231" t="s">
        <v>266</v>
      </c>
      <c r="G353" s="229"/>
      <c r="H353" s="232">
        <v>8.3659999999999997</v>
      </c>
      <c r="I353" s="233"/>
      <c r="J353" s="229"/>
      <c r="K353" s="229"/>
      <c r="L353" s="234"/>
      <c r="M353" s="235"/>
      <c r="N353" s="236"/>
      <c r="O353" s="236"/>
      <c r="P353" s="236"/>
      <c r="Q353" s="236"/>
      <c r="R353" s="236"/>
      <c r="S353" s="236"/>
      <c r="T353" s="237"/>
      <c r="AT353" s="238" t="s">
        <v>217</v>
      </c>
      <c r="AU353" s="238" t="s">
        <v>95</v>
      </c>
      <c r="AV353" s="14" t="s">
        <v>152</v>
      </c>
      <c r="AW353" s="14" t="s">
        <v>38</v>
      </c>
      <c r="AX353" s="14" t="s">
        <v>82</v>
      </c>
      <c r="AY353" s="238" t="s">
        <v>208</v>
      </c>
    </row>
    <row r="354" spans="2:65" s="13" customFormat="1">
      <c r="B354" s="217"/>
      <c r="C354" s="218"/>
      <c r="D354" s="208" t="s">
        <v>217</v>
      </c>
      <c r="E354" s="219" t="s">
        <v>1</v>
      </c>
      <c r="F354" s="220" t="s">
        <v>622</v>
      </c>
      <c r="G354" s="218"/>
      <c r="H354" s="221">
        <v>2.4500000000000002</v>
      </c>
      <c r="I354" s="222"/>
      <c r="J354" s="218"/>
      <c r="K354" s="218"/>
      <c r="L354" s="223"/>
      <c r="M354" s="224"/>
      <c r="N354" s="225"/>
      <c r="O354" s="225"/>
      <c r="P354" s="225"/>
      <c r="Q354" s="225"/>
      <c r="R354" s="225"/>
      <c r="S354" s="225"/>
      <c r="T354" s="226"/>
      <c r="AT354" s="227" t="s">
        <v>217</v>
      </c>
      <c r="AU354" s="227" t="s">
        <v>95</v>
      </c>
      <c r="AV354" s="13" t="s">
        <v>95</v>
      </c>
      <c r="AW354" s="13" t="s">
        <v>38</v>
      </c>
      <c r="AX354" s="13" t="s">
        <v>82</v>
      </c>
      <c r="AY354" s="227" t="s">
        <v>208</v>
      </c>
    </row>
    <row r="355" spans="2:65" s="13" customFormat="1">
      <c r="B355" s="217"/>
      <c r="C355" s="218"/>
      <c r="D355" s="208" t="s">
        <v>217</v>
      </c>
      <c r="E355" s="219" t="s">
        <v>1</v>
      </c>
      <c r="F355" s="220" t="s">
        <v>623</v>
      </c>
      <c r="G355" s="218"/>
      <c r="H355" s="221">
        <v>0.9</v>
      </c>
      <c r="I355" s="222"/>
      <c r="J355" s="218"/>
      <c r="K355" s="218"/>
      <c r="L355" s="223"/>
      <c r="M355" s="224"/>
      <c r="N355" s="225"/>
      <c r="O355" s="225"/>
      <c r="P355" s="225"/>
      <c r="Q355" s="225"/>
      <c r="R355" s="225"/>
      <c r="S355" s="225"/>
      <c r="T355" s="226"/>
      <c r="AT355" s="227" t="s">
        <v>217</v>
      </c>
      <c r="AU355" s="227" t="s">
        <v>95</v>
      </c>
      <c r="AV355" s="13" t="s">
        <v>95</v>
      </c>
      <c r="AW355" s="13" t="s">
        <v>38</v>
      </c>
      <c r="AX355" s="13" t="s">
        <v>82</v>
      </c>
      <c r="AY355" s="227" t="s">
        <v>208</v>
      </c>
    </row>
    <row r="356" spans="2:65" s="14" customFormat="1">
      <c r="B356" s="228"/>
      <c r="C356" s="229"/>
      <c r="D356" s="208" t="s">
        <v>217</v>
      </c>
      <c r="E356" s="230" t="s">
        <v>1</v>
      </c>
      <c r="F356" s="231" t="s">
        <v>266</v>
      </c>
      <c r="G356" s="229"/>
      <c r="H356" s="232">
        <v>3.35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AT356" s="238" t="s">
        <v>217</v>
      </c>
      <c r="AU356" s="238" t="s">
        <v>95</v>
      </c>
      <c r="AV356" s="14" t="s">
        <v>152</v>
      </c>
      <c r="AW356" s="14" t="s">
        <v>38</v>
      </c>
      <c r="AX356" s="14" t="s">
        <v>82</v>
      </c>
      <c r="AY356" s="238" t="s">
        <v>208</v>
      </c>
    </row>
    <row r="357" spans="2:65" s="15" customFormat="1">
      <c r="B357" s="239"/>
      <c r="C357" s="240"/>
      <c r="D357" s="208" t="s">
        <v>217</v>
      </c>
      <c r="E357" s="241" t="s">
        <v>1</v>
      </c>
      <c r="F357" s="242" t="s">
        <v>268</v>
      </c>
      <c r="G357" s="240"/>
      <c r="H357" s="243">
        <v>11.715999999999999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AT357" s="249" t="s">
        <v>217</v>
      </c>
      <c r="AU357" s="249" t="s">
        <v>95</v>
      </c>
      <c r="AV357" s="15" t="s">
        <v>215</v>
      </c>
      <c r="AW357" s="15" t="s">
        <v>38</v>
      </c>
      <c r="AX357" s="15" t="s">
        <v>22</v>
      </c>
      <c r="AY357" s="249" t="s">
        <v>208</v>
      </c>
    </row>
    <row r="358" spans="2:65" s="1" customFormat="1" ht="21.6" customHeight="1">
      <c r="B358" s="34"/>
      <c r="C358" s="193" t="s">
        <v>624</v>
      </c>
      <c r="D358" s="193" t="s">
        <v>210</v>
      </c>
      <c r="E358" s="194" t="s">
        <v>625</v>
      </c>
      <c r="F358" s="195" t="s">
        <v>626</v>
      </c>
      <c r="G358" s="196" t="s">
        <v>223</v>
      </c>
      <c r="H358" s="197">
        <v>8.3659999999999997</v>
      </c>
      <c r="I358" s="198"/>
      <c r="J358" s="199">
        <f>ROUND(I358*H358,2)</f>
        <v>0</v>
      </c>
      <c r="K358" s="195" t="s">
        <v>214</v>
      </c>
      <c r="L358" s="38"/>
      <c r="M358" s="200" t="s">
        <v>1</v>
      </c>
      <c r="N358" s="201" t="s">
        <v>48</v>
      </c>
      <c r="O358" s="66"/>
      <c r="P358" s="202">
        <f>O358*H358</f>
        <v>0</v>
      </c>
      <c r="Q358" s="202">
        <v>0</v>
      </c>
      <c r="R358" s="202">
        <f>Q358*H358</f>
        <v>0</v>
      </c>
      <c r="S358" s="202">
        <v>8.0000000000000002E-3</v>
      </c>
      <c r="T358" s="203">
        <f>S358*H358</f>
        <v>6.6928000000000001E-2</v>
      </c>
      <c r="AR358" s="204" t="s">
        <v>295</v>
      </c>
      <c r="AT358" s="204" t="s">
        <v>210</v>
      </c>
      <c r="AU358" s="204" t="s">
        <v>95</v>
      </c>
      <c r="AY358" s="17" t="s">
        <v>208</v>
      </c>
      <c r="BE358" s="205">
        <f>IF(N358="základní",J358,0)</f>
        <v>0</v>
      </c>
      <c r="BF358" s="205">
        <f>IF(N358="snížená",J358,0)</f>
        <v>0</v>
      </c>
      <c r="BG358" s="205">
        <f>IF(N358="zákl. přenesená",J358,0)</f>
        <v>0</v>
      </c>
      <c r="BH358" s="205">
        <f>IF(N358="sníž. přenesená",J358,0)</f>
        <v>0</v>
      </c>
      <c r="BI358" s="205">
        <f>IF(N358="nulová",J358,0)</f>
        <v>0</v>
      </c>
      <c r="BJ358" s="17" t="s">
        <v>95</v>
      </c>
      <c r="BK358" s="205">
        <f>ROUND(I358*H358,2)</f>
        <v>0</v>
      </c>
      <c r="BL358" s="17" t="s">
        <v>295</v>
      </c>
      <c r="BM358" s="204" t="s">
        <v>627</v>
      </c>
    </row>
    <row r="359" spans="2:65" s="13" customFormat="1">
      <c r="B359" s="217"/>
      <c r="C359" s="218"/>
      <c r="D359" s="208" t="s">
        <v>217</v>
      </c>
      <c r="E359" s="219" t="s">
        <v>1</v>
      </c>
      <c r="F359" s="220" t="s">
        <v>105</v>
      </c>
      <c r="G359" s="218"/>
      <c r="H359" s="221">
        <v>8.3659999999999997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217</v>
      </c>
      <c r="AU359" s="227" t="s">
        <v>95</v>
      </c>
      <c r="AV359" s="13" t="s">
        <v>95</v>
      </c>
      <c r="AW359" s="13" t="s">
        <v>38</v>
      </c>
      <c r="AX359" s="13" t="s">
        <v>22</v>
      </c>
      <c r="AY359" s="227" t="s">
        <v>208</v>
      </c>
    </row>
    <row r="360" spans="2:65" s="1" customFormat="1" ht="21.6" customHeight="1">
      <c r="B360" s="34"/>
      <c r="C360" s="193" t="s">
        <v>628</v>
      </c>
      <c r="D360" s="193" t="s">
        <v>210</v>
      </c>
      <c r="E360" s="194" t="s">
        <v>629</v>
      </c>
      <c r="F360" s="195" t="s">
        <v>630</v>
      </c>
      <c r="G360" s="196" t="s">
        <v>223</v>
      </c>
      <c r="H360" s="197">
        <v>7.3019999999999996</v>
      </c>
      <c r="I360" s="198"/>
      <c r="J360" s="199">
        <f>ROUND(I360*H360,2)</f>
        <v>0</v>
      </c>
      <c r="K360" s="195" t="s">
        <v>214</v>
      </c>
      <c r="L360" s="38"/>
      <c r="M360" s="200" t="s">
        <v>1</v>
      </c>
      <c r="N360" s="201" t="s">
        <v>48</v>
      </c>
      <c r="O360" s="66"/>
      <c r="P360" s="202">
        <f>O360*H360</f>
        <v>0</v>
      </c>
      <c r="Q360" s="202">
        <v>2.5000000000000001E-4</v>
      </c>
      <c r="R360" s="202">
        <f>Q360*H360</f>
        <v>1.8254999999999999E-3</v>
      </c>
      <c r="S360" s="202">
        <v>0</v>
      </c>
      <c r="T360" s="203">
        <f>S360*H360</f>
        <v>0</v>
      </c>
      <c r="AR360" s="204" t="s">
        <v>295</v>
      </c>
      <c r="AT360" s="204" t="s">
        <v>210</v>
      </c>
      <c r="AU360" s="204" t="s">
        <v>95</v>
      </c>
      <c r="AY360" s="17" t="s">
        <v>208</v>
      </c>
      <c r="BE360" s="205">
        <f>IF(N360="základní",J360,0)</f>
        <v>0</v>
      </c>
      <c r="BF360" s="205">
        <f>IF(N360="snížená",J360,0)</f>
        <v>0</v>
      </c>
      <c r="BG360" s="205">
        <f>IF(N360="zákl. přenesená",J360,0)</f>
        <v>0</v>
      </c>
      <c r="BH360" s="205">
        <f>IF(N360="sníž. přenesená",J360,0)</f>
        <v>0</v>
      </c>
      <c r="BI360" s="205">
        <f>IF(N360="nulová",J360,0)</f>
        <v>0</v>
      </c>
      <c r="BJ360" s="17" t="s">
        <v>95</v>
      </c>
      <c r="BK360" s="205">
        <f>ROUND(I360*H360,2)</f>
        <v>0</v>
      </c>
      <c r="BL360" s="17" t="s">
        <v>295</v>
      </c>
      <c r="BM360" s="204" t="s">
        <v>631</v>
      </c>
    </row>
    <row r="361" spans="2:65" s="13" customFormat="1">
      <c r="B361" s="217"/>
      <c r="C361" s="218"/>
      <c r="D361" s="208" t="s">
        <v>217</v>
      </c>
      <c r="E361" s="219" t="s">
        <v>1</v>
      </c>
      <c r="F361" s="220" t="s">
        <v>632</v>
      </c>
      <c r="G361" s="218"/>
      <c r="H361" s="221">
        <v>7.3019999999999996</v>
      </c>
      <c r="I361" s="222"/>
      <c r="J361" s="218"/>
      <c r="K361" s="218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217</v>
      </c>
      <c r="AU361" s="227" t="s">
        <v>95</v>
      </c>
      <c r="AV361" s="13" t="s">
        <v>95</v>
      </c>
      <c r="AW361" s="13" t="s">
        <v>38</v>
      </c>
      <c r="AX361" s="13" t="s">
        <v>22</v>
      </c>
      <c r="AY361" s="227" t="s">
        <v>208</v>
      </c>
    </row>
    <row r="362" spans="2:65" s="1" customFormat="1" ht="21.6" customHeight="1">
      <c r="B362" s="34"/>
      <c r="C362" s="250" t="s">
        <v>633</v>
      </c>
      <c r="D362" s="250" t="s">
        <v>296</v>
      </c>
      <c r="E362" s="251" t="s">
        <v>634</v>
      </c>
      <c r="F362" s="252" t="s">
        <v>635</v>
      </c>
      <c r="G362" s="253" t="s">
        <v>272</v>
      </c>
      <c r="H362" s="254">
        <v>4</v>
      </c>
      <c r="I362" s="255"/>
      <c r="J362" s="256">
        <f>ROUND(I362*H362,2)</f>
        <v>0</v>
      </c>
      <c r="K362" s="252" t="s">
        <v>1</v>
      </c>
      <c r="L362" s="257"/>
      <c r="M362" s="258" t="s">
        <v>1</v>
      </c>
      <c r="N362" s="259" t="s">
        <v>48</v>
      </c>
      <c r="O362" s="66"/>
      <c r="P362" s="202">
        <f>O362*H362</f>
        <v>0</v>
      </c>
      <c r="Q362" s="202">
        <v>6.2E-2</v>
      </c>
      <c r="R362" s="202">
        <f>Q362*H362</f>
        <v>0.248</v>
      </c>
      <c r="S362" s="202">
        <v>0</v>
      </c>
      <c r="T362" s="203">
        <f>S362*H362</f>
        <v>0</v>
      </c>
      <c r="AR362" s="204" t="s">
        <v>399</v>
      </c>
      <c r="AT362" s="204" t="s">
        <v>296</v>
      </c>
      <c r="AU362" s="204" t="s">
        <v>95</v>
      </c>
      <c r="AY362" s="17" t="s">
        <v>208</v>
      </c>
      <c r="BE362" s="205">
        <f>IF(N362="základní",J362,0)</f>
        <v>0</v>
      </c>
      <c r="BF362" s="205">
        <f>IF(N362="snížená",J362,0)</f>
        <v>0</v>
      </c>
      <c r="BG362" s="205">
        <f>IF(N362="zákl. přenesená",J362,0)</f>
        <v>0</v>
      </c>
      <c r="BH362" s="205">
        <f>IF(N362="sníž. přenesená",J362,0)</f>
        <v>0</v>
      </c>
      <c r="BI362" s="205">
        <f>IF(N362="nulová",J362,0)</f>
        <v>0</v>
      </c>
      <c r="BJ362" s="17" t="s">
        <v>95</v>
      </c>
      <c r="BK362" s="205">
        <f>ROUND(I362*H362,2)</f>
        <v>0</v>
      </c>
      <c r="BL362" s="17" t="s">
        <v>295</v>
      </c>
      <c r="BM362" s="204" t="s">
        <v>636</v>
      </c>
    </row>
    <row r="363" spans="2:65" s="13" customFormat="1">
      <c r="B363" s="217"/>
      <c r="C363" s="218"/>
      <c r="D363" s="208" t="s">
        <v>217</v>
      </c>
      <c r="E363" s="219" t="s">
        <v>1</v>
      </c>
      <c r="F363" s="220" t="s">
        <v>637</v>
      </c>
      <c r="G363" s="218"/>
      <c r="H363" s="221">
        <v>4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217</v>
      </c>
      <c r="AU363" s="227" t="s">
        <v>95</v>
      </c>
      <c r="AV363" s="13" t="s">
        <v>95</v>
      </c>
      <c r="AW363" s="13" t="s">
        <v>38</v>
      </c>
      <c r="AX363" s="13" t="s">
        <v>22</v>
      </c>
      <c r="AY363" s="227" t="s">
        <v>208</v>
      </c>
    </row>
    <row r="364" spans="2:65" s="1" customFormat="1" ht="21.6" customHeight="1">
      <c r="B364" s="34"/>
      <c r="C364" s="193" t="s">
        <v>638</v>
      </c>
      <c r="D364" s="193" t="s">
        <v>210</v>
      </c>
      <c r="E364" s="194" t="s">
        <v>639</v>
      </c>
      <c r="F364" s="195" t="s">
        <v>640</v>
      </c>
      <c r="G364" s="196" t="s">
        <v>272</v>
      </c>
      <c r="H364" s="197">
        <v>2</v>
      </c>
      <c r="I364" s="198"/>
      <c r="J364" s="199">
        <f>ROUND(I364*H364,2)</f>
        <v>0</v>
      </c>
      <c r="K364" s="195" t="s">
        <v>214</v>
      </c>
      <c r="L364" s="38"/>
      <c r="M364" s="200" t="s">
        <v>1</v>
      </c>
      <c r="N364" s="201" t="s">
        <v>48</v>
      </c>
      <c r="O364" s="66"/>
      <c r="P364" s="202">
        <f>O364*H364</f>
        <v>0</v>
      </c>
      <c r="Q364" s="202">
        <v>2.5000000000000001E-4</v>
      </c>
      <c r="R364" s="202">
        <f>Q364*H364</f>
        <v>5.0000000000000001E-4</v>
      </c>
      <c r="S364" s="202">
        <v>0</v>
      </c>
      <c r="T364" s="203">
        <f>S364*H364</f>
        <v>0</v>
      </c>
      <c r="AR364" s="204" t="s">
        <v>295</v>
      </c>
      <c r="AT364" s="204" t="s">
        <v>210</v>
      </c>
      <c r="AU364" s="204" t="s">
        <v>95</v>
      </c>
      <c r="AY364" s="17" t="s">
        <v>208</v>
      </c>
      <c r="BE364" s="205">
        <f>IF(N364="základní",J364,0)</f>
        <v>0</v>
      </c>
      <c r="BF364" s="205">
        <f>IF(N364="snížená",J364,0)</f>
        <v>0</v>
      </c>
      <c r="BG364" s="205">
        <f>IF(N364="zákl. přenesená",J364,0)</f>
        <v>0</v>
      </c>
      <c r="BH364" s="205">
        <f>IF(N364="sníž. přenesená",J364,0)</f>
        <v>0</v>
      </c>
      <c r="BI364" s="205">
        <f>IF(N364="nulová",J364,0)</f>
        <v>0</v>
      </c>
      <c r="BJ364" s="17" t="s">
        <v>95</v>
      </c>
      <c r="BK364" s="205">
        <f>ROUND(I364*H364,2)</f>
        <v>0</v>
      </c>
      <c r="BL364" s="17" t="s">
        <v>295</v>
      </c>
      <c r="BM364" s="204" t="s">
        <v>641</v>
      </c>
    </row>
    <row r="365" spans="2:65" s="13" customFormat="1">
      <c r="B365" s="217"/>
      <c r="C365" s="218"/>
      <c r="D365" s="208" t="s">
        <v>217</v>
      </c>
      <c r="E365" s="219" t="s">
        <v>1</v>
      </c>
      <c r="F365" s="220" t="s">
        <v>642</v>
      </c>
      <c r="G365" s="218"/>
      <c r="H365" s="221">
        <v>2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217</v>
      </c>
      <c r="AU365" s="227" t="s">
        <v>95</v>
      </c>
      <c r="AV365" s="13" t="s">
        <v>95</v>
      </c>
      <c r="AW365" s="13" t="s">
        <v>38</v>
      </c>
      <c r="AX365" s="13" t="s">
        <v>22</v>
      </c>
      <c r="AY365" s="227" t="s">
        <v>208</v>
      </c>
    </row>
    <row r="366" spans="2:65" s="1" customFormat="1" ht="21.6" customHeight="1">
      <c r="B366" s="34"/>
      <c r="C366" s="250" t="s">
        <v>643</v>
      </c>
      <c r="D366" s="250" t="s">
        <v>296</v>
      </c>
      <c r="E366" s="251" t="s">
        <v>644</v>
      </c>
      <c r="F366" s="252" t="s">
        <v>645</v>
      </c>
      <c r="G366" s="253" t="s">
        <v>272</v>
      </c>
      <c r="H366" s="254">
        <v>2</v>
      </c>
      <c r="I366" s="255"/>
      <c r="J366" s="256">
        <f>ROUND(I366*H366,2)</f>
        <v>0</v>
      </c>
      <c r="K366" s="252" t="s">
        <v>1</v>
      </c>
      <c r="L366" s="257"/>
      <c r="M366" s="258" t="s">
        <v>1</v>
      </c>
      <c r="N366" s="259" t="s">
        <v>48</v>
      </c>
      <c r="O366" s="66"/>
      <c r="P366" s="202">
        <f>O366*H366</f>
        <v>0</v>
      </c>
      <c r="Q366" s="202">
        <v>1.6E-2</v>
      </c>
      <c r="R366" s="202">
        <f>Q366*H366</f>
        <v>3.2000000000000001E-2</v>
      </c>
      <c r="S366" s="202">
        <v>0</v>
      </c>
      <c r="T366" s="203">
        <f>S366*H366</f>
        <v>0</v>
      </c>
      <c r="AR366" s="204" t="s">
        <v>399</v>
      </c>
      <c r="AT366" s="204" t="s">
        <v>296</v>
      </c>
      <c r="AU366" s="204" t="s">
        <v>95</v>
      </c>
      <c r="AY366" s="17" t="s">
        <v>208</v>
      </c>
      <c r="BE366" s="205">
        <f>IF(N366="základní",J366,0)</f>
        <v>0</v>
      </c>
      <c r="BF366" s="205">
        <f>IF(N366="snížená",J366,0)</f>
        <v>0</v>
      </c>
      <c r="BG366" s="205">
        <f>IF(N366="zákl. přenesená",J366,0)</f>
        <v>0</v>
      </c>
      <c r="BH366" s="205">
        <f>IF(N366="sníž. přenesená",J366,0)</f>
        <v>0</v>
      </c>
      <c r="BI366" s="205">
        <f>IF(N366="nulová",J366,0)</f>
        <v>0</v>
      </c>
      <c r="BJ366" s="17" t="s">
        <v>95</v>
      </c>
      <c r="BK366" s="205">
        <f>ROUND(I366*H366,2)</f>
        <v>0</v>
      </c>
      <c r="BL366" s="17" t="s">
        <v>295</v>
      </c>
      <c r="BM366" s="204" t="s">
        <v>646</v>
      </c>
    </row>
    <row r="367" spans="2:65" s="13" customFormat="1">
      <c r="B367" s="217"/>
      <c r="C367" s="218"/>
      <c r="D367" s="208" t="s">
        <v>217</v>
      </c>
      <c r="E367" s="219" t="s">
        <v>1</v>
      </c>
      <c r="F367" s="220" t="s">
        <v>647</v>
      </c>
      <c r="G367" s="218"/>
      <c r="H367" s="221">
        <v>2</v>
      </c>
      <c r="I367" s="222"/>
      <c r="J367" s="218"/>
      <c r="K367" s="218"/>
      <c r="L367" s="223"/>
      <c r="M367" s="224"/>
      <c r="N367" s="225"/>
      <c r="O367" s="225"/>
      <c r="P367" s="225"/>
      <c r="Q367" s="225"/>
      <c r="R367" s="225"/>
      <c r="S367" s="225"/>
      <c r="T367" s="226"/>
      <c r="AT367" s="227" t="s">
        <v>217</v>
      </c>
      <c r="AU367" s="227" t="s">
        <v>95</v>
      </c>
      <c r="AV367" s="13" t="s">
        <v>95</v>
      </c>
      <c r="AW367" s="13" t="s">
        <v>38</v>
      </c>
      <c r="AX367" s="13" t="s">
        <v>22</v>
      </c>
      <c r="AY367" s="227" t="s">
        <v>208</v>
      </c>
    </row>
    <row r="368" spans="2:65" s="1" customFormat="1" ht="21.6" customHeight="1">
      <c r="B368" s="34"/>
      <c r="C368" s="193" t="s">
        <v>648</v>
      </c>
      <c r="D368" s="193" t="s">
        <v>210</v>
      </c>
      <c r="E368" s="194" t="s">
        <v>649</v>
      </c>
      <c r="F368" s="195" t="s">
        <v>650</v>
      </c>
      <c r="G368" s="196" t="s">
        <v>272</v>
      </c>
      <c r="H368" s="197">
        <v>3</v>
      </c>
      <c r="I368" s="198"/>
      <c r="J368" s="199">
        <f>ROUND(I368*H368,2)</f>
        <v>0</v>
      </c>
      <c r="K368" s="195" t="s">
        <v>214</v>
      </c>
      <c r="L368" s="38"/>
      <c r="M368" s="200" t="s">
        <v>1</v>
      </c>
      <c r="N368" s="201" t="s">
        <v>48</v>
      </c>
      <c r="O368" s="66"/>
      <c r="P368" s="202">
        <f>O368*H368</f>
        <v>0</v>
      </c>
      <c r="Q368" s="202">
        <v>0</v>
      </c>
      <c r="R368" s="202">
        <f>Q368*H368</f>
        <v>0</v>
      </c>
      <c r="S368" s="202">
        <v>0</v>
      </c>
      <c r="T368" s="203">
        <f>S368*H368</f>
        <v>0</v>
      </c>
      <c r="AR368" s="204" t="s">
        <v>295</v>
      </c>
      <c r="AT368" s="204" t="s">
        <v>210</v>
      </c>
      <c r="AU368" s="204" t="s">
        <v>95</v>
      </c>
      <c r="AY368" s="17" t="s">
        <v>208</v>
      </c>
      <c r="BE368" s="205">
        <f>IF(N368="základní",J368,0)</f>
        <v>0</v>
      </c>
      <c r="BF368" s="205">
        <f>IF(N368="snížená",J368,0)</f>
        <v>0</v>
      </c>
      <c r="BG368" s="205">
        <f>IF(N368="zákl. přenesená",J368,0)</f>
        <v>0</v>
      </c>
      <c r="BH368" s="205">
        <f>IF(N368="sníž. přenesená",J368,0)</f>
        <v>0</v>
      </c>
      <c r="BI368" s="205">
        <f>IF(N368="nulová",J368,0)</f>
        <v>0</v>
      </c>
      <c r="BJ368" s="17" t="s">
        <v>95</v>
      </c>
      <c r="BK368" s="205">
        <f>ROUND(I368*H368,2)</f>
        <v>0</v>
      </c>
      <c r="BL368" s="17" t="s">
        <v>295</v>
      </c>
      <c r="BM368" s="204" t="s">
        <v>651</v>
      </c>
    </row>
    <row r="369" spans="2:65" s="13" customFormat="1">
      <c r="B369" s="217"/>
      <c r="C369" s="218"/>
      <c r="D369" s="208" t="s">
        <v>217</v>
      </c>
      <c r="E369" s="219" t="s">
        <v>1</v>
      </c>
      <c r="F369" s="220" t="s">
        <v>652</v>
      </c>
      <c r="G369" s="218"/>
      <c r="H369" s="221">
        <v>3</v>
      </c>
      <c r="I369" s="222"/>
      <c r="J369" s="218"/>
      <c r="K369" s="218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217</v>
      </c>
      <c r="AU369" s="227" t="s">
        <v>95</v>
      </c>
      <c r="AV369" s="13" t="s">
        <v>95</v>
      </c>
      <c r="AW369" s="13" t="s">
        <v>38</v>
      </c>
      <c r="AX369" s="13" t="s">
        <v>22</v>
      </c>
      <c r="AY369" s="227" t="s">
        <v>208</v>
      </c>
    </row>
    <row r="370" spans="2:65" s="1" customFormat="1" ht="21.6" customHeight="1">
      <c r="B370" s="34"/>
      <c r="C370" s="250" t="s">
        <v>653</v>
      </c>
      <c r="D370" s="250" t="s">
        <v>296</v>
      </c>
      <c r="E370" s="251" t="s">
        <v>654</v>
      </c>
      <c r="F370" s="252" t="s">
        <v>655</v>
      </c>
      <c r="G370" s="253" t="s">
        <v>272</v>
      </c>
      <c r="H370" s="254">
        <v>1</v>
      </c>
      <c r="I370" s="255"/>
      <c r="J370" s="256">
        <f>ROUND(I370*H370,2)</f>
        <v>0</v>
      </c>
      <c r="K370" s="252" t="s">
        <v>214</v>
      </c>
      <c r="L370" s="257"/>
      <c r="M370" s="258" t="s">
        <v>1</v>
      </c>
      <c r="N370" s="259" t="s">
        <v>48</v>
      </c>
      <c r="O370" s="66"/>
      <c r="P370" s="202">
        <f>O370*H370</f>
        <v>0</v>
      </c>
      <c r="Q370" s="202">
        <v>1.55E-2</v>
      </c>
      <c r="R370" s="202">
        <f>Q370*H370</f>
        <v>1.55E-2</v>
      </c>
      <c r="S370" s="202">
        <v>0</v>
      </c>
      <c r="T370" s="203">
        <f>S370*H370</f>
        <v>0</v>
      </c>
      <c r="AR370" s="204" t="s">
        <v>399</v>
      </c>
      <c r="AT370" s="204" t="s">
        <v>296</v>
      </c>
      <c r="AU370" s="204" t="s">
        <v>95</v>
      </c>
      <c r="AY370" s="17" t="s">
        <v>208</v>
      </c>
      <c r="BE370" s="205">
        <f>IF(N370="základní",J370,0)</f>
        <v>0</v>
      </c>
      <c r="BF370" s="205">
        <f>IF(N370="snížená",J370,0)</f>
        <v>0</v>
      </c>
      <c r="BG370" s="205">
        <f>IF(N370="zákl. přenesená",J370,0)</f>
        <v>0</v>
      </c>
      <c r="BH370" s="205">
        <f>IF(N370="sníž. přenesená",J370,0)</f>
        <v>0</v>
      </c>
      <c r="BI370" s="205">
        <f>IF(N370="nulová",J370,0)</f>
        <v>0</v>
      </c>
      <c r="BJ370" s="17" t="s">
        <v>95</v>
      </c>
      <c r="BK370" s="205">
        <f>ROUND(I370*H370,2)</f>
        <v>0</v>
      </c>
      <c r="BL370" s="17" t="s">
        <v>295</v>
      </c>
      <c r="BM370" s="204" t="s">
        <v>656</v>
      </c>
    </row>
    <row r="371" spans="2:65" s="13" customFormat="1">
      <c r="B371" s="217"/>
      <c r="C371" s="218"/>
      <c r="D371" s="208" t="s">
        <v>217</v>
      </c>
      <c r="E371" s="219" t="s">
        <v>1</v>
      </c>
      <c r="F371" s="220" t="s">
        <v>96</v>
      </c>
      <c r="G371" s="218"/>
      <c r="H371" s="221">
        <v>1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217</v>
      </c>
      <c r="AU371" s="227" t="s">
        <v>95</v>
      </c>
      <c r="AV371" s="13" t="s">
        <v>95</v>
      </c>
      <c r="AW371" s="13" t="s">
        <v>38</v>
      </c>
      <c r="AX371" s="13" t="s">
        <v>22</v>
      </c>
      <c r="AY371" s="227" t="s">
        <v>208</v>
      </c>
    </row>
    <row r="372" spans="2:65" s="1" customFormat="1" ht="21.6" customHeight="1">
      <c r="B372" s="34"/>
      <c r="C372" s="250" t="s">
        <v>657</v>
      </c>
      <c r="D372" s="250" t="s">
        <v>296</v>
      </c>
      <c r="E372" s="251" t="s">
        <v>658</v>
      </c>
      <c r="F372" s="252" t="s">
        <v>659</v>
      </c>
      <c r="G372" s="253" t="s">
        <v>272</v>
      </c>
      <c r="H372" s="254">
        <v>1</v>
      </c>
      <c r="I372" s="255"/>
      <c r="J372" s="256">
        <f>ROUND(I372*H372,2)</f>
        <v>0</v>
      </c>
      <c r="K372" s="252" t="s">
        <v>214</v>
      </c>
      <c r="L372" s="257"/>
      <c r="M372" s="258" t="s">
        <v>1</v>
      </c>
      <c r="N372" s="259" t="s">
        <v>48</v>
      </c>
      <c r="O372" s="66"/>
      <c r="P372" s="202">
        <f>O372*H372</f>
        <v>0</v>
      </c>
      <c r="Q372" s="202">
        <v>1.6E-2</v>
      </c>
      <c r="R372" s="202">
        <f>Q372*H372</f>
        <v>1.6E-2</v>
      </c>
      <c r="S372" s="202">
        <v>0</v>
      </c>
      <c r="T372" s="203">
        <f>S372*H372</f>
        <v>0</v>
      </c>
      <c r="AR372" s="204" t="s">
        <v>399</v>
      </c>
      <c r="AT372" s="204" t="s">
        <v>296</v>
      </c>
      <c r="AU372" s="204" t="s">
        <v>95</v>
      </c>
      <c r="AY372" s="17" t="s">
        <v>208</v>
      </c>
      <c r="BE372" s="205">
        <f>IF(N372="základní",J372,0)</f>
        <v>0</v>
      </c>
      <c r="BF372" s="205">
        <f>IF(N372="snížená",J372,0)</f>
        <v>0</v>
      </c>
      <c r="BG372" s="205">
        <f>IF(N372="zákl. přenesená",J372,0)</f>
        <v>0</v>
      </c>
      <c r="BH372" s="205">
        <f>IF(N372="sníž. přenesená",J372,0)</f>
        <v>0</v>
      </c>
      <c r="BI372" s="205">
        <f>IF(N372="nulová",J372,0)</f>
        <v>0</v>
      </c>
      <c r="BJ372" s="17" t="s">
        <v>95</v>
      </c>
      <c r="BK372" s="205">
        <f>ROUND(I372*H372,2)</f>
        <v>0</v>
      </c>
      <c r="BL372" s="17" t="s">
        <v>295</v>
      </c>
      <c r="BM372" s="204" t="s">
        <v>660</v>
      </c>
    </row>
    <row r="373" spans="2:65" s="13" customFormat="1">
      <c r="B373" s="217"/>
      <c r="C373" s="218"/>
      <c r="D373" s="208" t="s">
        <v>217</v>
      </c>
      <c r="E373" s="219" t="s">
        <v>1</v>
      </c>
      <c r="F373" s="220" t="s">
        <v>99</v>
      </c>
      <c r="G373" s="218"/>
      <c r="H373" s="221">
        <v>1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217</v>
      </c>
      <c r="AU373" s="227" t="s">
        <v>95</v>
      </c>
      <c r="AV373" s="13" t="s">
        <v>95</v>
      </c>
      <c r="AW373" s="13" t="s">
        <v>38</v>
      </c>
      <c r="AX373" s="13" t="s">
        <v>22</v>
      </c>
      <c r="AY373" s="227" t="s">
        <v>208</v>
      </c>
    </row>
    <row r="374" spans="2:65" s="1" customFormat="1" ht="21.6" customHeight="1">
      <c r="B374" s="34"/>
      <c r="C374" s="250" t="s">
        <v>661</v>
      </c>
      <c r="D374" s="250" t="s">
        <v>296</v>
      </c>
      <c r="E374" s="251" t="s">
        <v>662</v>
      </c>
      <c r="F374" s="252" t="s">
        <v>663</v>
      </c>
      <c r="G374" s="253" t="s">
        <v>272</v>
      </c>
      <c r="H374" s="254">
        <v>1</v>
      </c>
      <c r="I374" s="255"/>
      <c r="J374" s="256">
        <f>ROUND(I374*H374,2)</f>
        <v>0</v>
      </c>
      <c r="K374" s="252" t="s">
        <v>214</v>
      </c>
      <c r="L374" s="257"/>
      <c r="M374" s="258" t="s">
        <v>1</v>
      </c>
      <c r="N374" s="259" t="s">
        <v>48</v>
      </c>
      <c r="O374" s="66"/>
      <c r="P374" s="202">
        <f>O374*H374</f>
        <v>0</v>
      </c>
      <c r="Q374" s="202">
        <v>2.5000000000000001E-2</v>
      </c>
      <c r="R374" s="202">
        <f>Q374*H374</f>
        <v>2.5000000000000001E-2</v>
      </c>
      <c r="S374" s="202">
        <v>0</v>
      </c>
      <c r="T374" s="203">
        <f>S374*H374</f>
        <v>0</v>
      </c>
      <c r="AR374" s="204" t="s">
        <v>399</v>
      </c>
      <c r="AT374" s="204" t="s">
        <v>296</v>
      </c>
      <c r="AU374" s="204" t="s">
        <v>95</v>
      </c>
      <c r="AY374" s="17" t="s">
        <v>208</v>
      </c>
      <c r="BE374" s="205">
        <f>IF(N374="základní",J374,0)</f>
        <v>0</v>
      </c>
      <c r="BF374" s="205">
        <f>IF(N374="snížená",J374,0)</f>
        <v>0</v>
      </c>
      <c r="BG374" s="205">
        <f>IF(N374="zákl. přenesená",J374,0)</f>
        <v>0</v>
      </c>
      <c r="BH374" s="205">
        <f>IF(N374="sníž. přenesená",J374,0)</f>
        <v>0</v>
      </c>
      <c r="BI374" s="205">
        <f>IF(N374="nulová",J374,0)</f>
        <v>0</v>
      </c>
      <c r="BJ374" s="17" t="s">
        <v>95</v>
      </c>
      <c r="BK374" s="205">
        <f>ROUND(I374*H374,2)</f>
        <v>0</v>
      </c>
      <c r="BL374" s="17" t="s">
        <v>295</v>
      </c>
      <c r="BM374" s="204" t="s">
        <v>664</v>
      </c>
    </row>
    <row r="375" spans="2:65" s="13" customFormat="1">
      <c r="B375" s="217"/>
      <c r="C375" s="218"/>
      <c r="D375" s="208" t="s">
        <v>217</v>
      </c>
      <c r="E375" s="219" t="s">
        <v>1</v>
      </c>
      <c r="F375" s="220" t="s">
        <v>98</v>
      </c>
      <c r="G375" s="218"/>
      <c r="H375" s="221">
        <v>1</v>
      </c>
      <c r="I375" s="222"/>
      <c r="J375" s="218"/>
      <c r="K375" s="218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217</v>
      </c>
      <c r="AU375" s="227" t="s">
        <v>95</v>
      </c>
      <c r="AV375" s="13" t="s">
        <v>95</v>
      </c>
      <c r="AW375" s="13" t="s">
        <v>38</v>
      </c>
      <c r="AX375" s="13" t="s">
        <v>22</v>
      </c>
      <c r="AY375" s="227" t="s">
        <v>208</v>
      </c>
    </row>
    <row r="376" spans="2:65" s="1" customFormat="1" ht="21.6" customHeight="1">
      <c r="B376" s="34"/>
      <c r="C376" s="250" t="s">
        <v>665</v>
      </c>
      <c r="D376" s="250" t="s">
        <v>296</v>
      </c>
      <c r="E376" s="251" t="s">
        <v>666</v>
      </c>
      <c r="F376" s="252" t="s">
        <v>667</v>
      </c>
      <c r="G376" s="253" t="s">
        <v>272</v>
      </c>
      <c r="H376" s="254">
        <v>3</v>
      </c>
      <c r="I376" s="255"/>
      <c r="J376" s="256">
        <f>ROUND(I376*H376,2)</f>
        <v>0</v>
      </c>
      <c r="K376" s="252" t="s">
        <v>214</v>
      </c>
      <c r="L376" s="257"/>
      <c r="M376" s="258" t="s">
        <v>1</v>
      </c>
      <c r="N376" s="259" t="s">
        <v>48</v>
      </c>
      <c r="O376" s="66"/>
      <c r="P376" s="202">
        <f>O376*H376</f>
        <v>0</v>
      </c>
      <c r="Q376" s="202">
        <v>1.1999999999999999E-3</v>
      </c>
      <c r="R376" s="202">
        <f>Q376*H376</f>
        <v>3.5999999999999999E-3</v>
      </c>
      <c r="S376" s="202">
        <v>0</v>
      </c>
      <c r="T376" s="203">
        <f>S376*H376</f>
        <v>0</v>
      </c>
      <c r="AR376" s="204" t="s">
        <v>399</v>
      </c>
      <c r="AT376" s="204" t="s">
        <v>296</v>
      </c>
      <c r="AU376" s="204" t="s">
        <v>95</v>
      </c>
      <c r="AY376" s="17" t="s">
        <v>208</v>
      </c>
      <c r="BE376" s="205">
        <f>IF(N376="základní",J376,0)</f>
        <v>0</v>
      </c>
      <c r="BF376" s="205">
        <f>IF(N376="snížená",J376,0)</f>
        <v>0</v>
      </c>
      <c r="BG376" s="205">
        <f>IF(N376="zákl. přenesená",J376,0)</f>
        <v>0</v>
      </c>
      <c r="BH376" s="205">
        <f>IF(N376="sníž. přenesená",J376,0)</f>
        <v>0</v>
      </c>
      <c r="BI376" s="205">
        <f>IF(N376="nulová",J376,0)</f>
        <v>0</v>
      </c>
      <c r="BJ376" s="17" t="s">
        <v>95</v>
      </c>
      <c r="BK376" s="205">
        <f>ROUND(I376*H376,2)</f>
        <v>0</v>
      </c>
      <c r="BL376" s="17" t="s">
        <v>295</v>
      </c>
      <c r="BM376" s="204" t="s">
        <v>668</v>
      </c>
    </row>
    <row r="377" spans="2:65" s="13" customFormat="1">
      <c r="B377" s="217"/>
      <c r="C377" s="218"/>
      <c r="D377" s="208" t="s">
        <v>217</v>
      </c>
      <c r="E377" s="219" t="s">
        <v>1</v>
      </c>
      <c r="F377" s="220" t="s">
        <v>652</v>
      </c>
      <c r="G377" s="218"/>
      <c r="H377" s="221">
        <v>3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217</v>
      </c>
      <c r="AU377" s="227" t="s">
        <v>95</v>
      </c>
      <c r="AV377" s="13" t="s">
        <v>95</v>
      </c>
      <c r="AW377" s="13" t="s">
        <v>38</v>
      </c>
      <c r="AX377" s="13" t="s">
        <v>22</v>
      </c>
      <c r="AY377" s="227" t="s">
        <v>208</v>
      </c>
    </row>
    <row r="378" spans="2:65" s="1" customFormat="1" ht="21.6" customHeight="1">
      <c r="B378" s="34"/>
      <c r="C378" s="193" t="s">
        <v>669</v>
      </c>
      <c r="D378" s="193" t="s">
        <v>210</v>
      </c>
      <c r="E378" s="194" t="s">
        <v>670</v>
      </c>
      <c r="F378" s="195" t="s">
        <v>671</v>
      </c>
      <c r="G378" s="196" t="s">
        <v>272</v>
      </c>
      <c r="H378" s="197">
        <v>1</v>
      </c>
      <c r="I378" s="198"/>
      <c r="J378" s="199">
        <f>ROUND(I378*H378,2)</f>
        <v>0</v>
      </c>
      <c r="K378" s="195" t="s">
        <v>214</v>
      </c>
      <c r="L378" s="38"/>
      <c r="M378" s="200" t="s">
        <v>1</v>
      </c>
      <c r="N378" s="201" t="s">
        <v>48</v>
      </c>
      <c r="O378" s="66"/>
      <c r="P378" s="202">
        <f>O378*H378</f>
        <v>0</v>
      </c>
      <c r="Q378" s="202">
        <v>0</v>
      </c>
      <c r="R378" s="202">
        <f>Q378*H378</f>
        <v>0</v>
      </c>
      <c r="S378" s="202">
        <v>0</v>
      </c>
      <c r="T378" s="203">
        <f>S378*H378</f>
        <v>0</v>
      </c>
      <c r="AR378" s="204" t="s">
        <v>295</v>
      </c>
      <c r="AT378" s="204" t="s">
        <v>210</v>
      </c>
      <c r="AU378" s="204" t="s">
        <v>95</v>
      </c>
      <c r="AY378" s="17" t="s">
        <v>208</v>
      </c>
      <c r="BE378" s="205">
        <f>IF(N378="základní",J378,0)</f>
        <v>0</v>
      </c>
      <c r="BF378" s="205">
        <f>IF(N378="snížená",J378,0)</f>
        <v>0</v>
      </c>
      <c r="BG378" s="205">
        <f>IF(N378="zákl. přenesená",J378,0)</f>
        <v>0</v>
      </c>
      <c r="BH378" s="205">
        <f>IF(N378="sníž. přenesená",J378,0)</f>
        <v>0</v>
      </c>
      <c r="BI378" s="205">
        <f>IF(N378="nulová",J378,0)</f>
        <v>0</v>
      </c>
      <c r="BJ378" s="17" t="s">
        <v>95</v>
      </c>
      <c r="BK378" s="205">
        <f>ROUND(I378*H378,2)</f>
        <v>0</v>
      </c>
      <c r="BL378" s="17" t="s">
        <v>295</v>
      </c>
      <c r="BM378" s="204" t="s">
        <v>672</v>
      </c>
    </row>
    <row r="379" spans="2:65" s="13" customFormat="1">
      <c r="B379" s="217"/>
      <c r="C379" s="218"/>
      <c r="D379" s="208" t="s">
        <v>217</v>
      </c>
      <c r="E379" s="219" t="s">
        <v>1</v>
      </c>
      <c r="F379" s="220" t="s">
        <v>570</v>
      </c>
      <c r="G379" s="218"/>
      <c r="H379" s="221">
        <v>1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217</v>
      </c>
      <c r="AU379" s="227" t="s">
        <v>95</v>
      </c>
      <c r="AV379" s="13" t="s">
        <v>95</v>
      </c>
      <c r="AW379" s="13" t="s">
        <v>38</v>
      </c>
      <c r="AX379" s="13" t="s">
        <v>22</v>
      </c>
      <c r="AY379" s="227" t="s">
        <v>208</v>
      </c>
    </row>
    <row r="380" spans="2:65" s="1" customFormat="1" ht="32.450000000000003" customHeight="1">
      <c r="B380" s="34"/>
      <c r="C380" s="250" t="s">
        <v>673</v>
      </c>
      <c r="D380" s="250" t="s">
        <v>296</v>
      </c>
      <c r="E380" s="251" t="s">
        <v>674</v>
      </c>
      <c r="F380" s="252" t="s">
        <v>675</v>
      </c>
      <c r="G380" s="253" t="s">
        <v>272</v>
      </c>
      <c r="H380" s="254">
        <v>1</v>
      </c>
      <c r="I380" s="255"/>
      <c r="J380" s="256">
        <f>ROUND(I380*H380,2)</f>
        <v>0</v>
      </c>
      <c r="K380" s="252" t="s">
        <v>214</v>
      </c>
      <c r="L380" s="257"/>
      <c r="M380" s="258" t="s">
        <v>1</v>
      </c>
      <c r="N380" s="259" t="s">
        <v>48</v>
      </c>
      <c r="O380" s="66"/>
      <c r="P380" s="202">
        <f>O380*H380</f>
        <v>0</v>
      </c>
      <c r="Q380" s="202">
        <v>2.5000000000000001E-2</v>
      </c>
      <c r="R380" s="202">
        <f>Q380*H380</f>
        <v>2.5000000000000001E-2</v>
      </c>
      <c r="S380" s="202">
        <v>0</v>
      </c>
      <c r="T380" s="203">
        <f>S380*H380</f>
        <v>0</v>
      </c>
      <c r="AR380" s="204" t="s">
        <v>399</v>
      </c>
      <c r="AT380" s="204" t="s">
        <v>296</v>
      </c>
      <c r="AU380" s="204" t="s">
        <v>95</v>
      </c>
      <c r="AY380" s="17" t="s">
        <v>208</v>
      </c>
      <c r="BE380" s="205">
        <f>IF(N380="základní",J380,0)</f>
        <v>0</v>
      </c>
      <c r="BF380" s="205">
        <f>IF(N380="snížená",J380,0)</f>
        <v>0</v>
      </c>
      <c r="BG380" s="205">
        <f>IF(N380="zákl. přenesená",J380,0)</f>
        <v>0</v>
      </c>
      <c r="BH380" s="205">
        <f>IF(N380="sníž. přenesená",J380,0)</f>
        <v>0</v>
      </c>
      <c r="BI380" s="205">
        <f>IF(N380="nulová",J380,0)</f>
        <v>0</v>
      </c>
      <c r="BJ380" s="17" t="s">
        <v>95</v>
      </c>
      <c r="BK380" s="205">
        <f>ROUND(I380*H380,2)</f>
        <v>0</v>
      </c>
      <c r="BL380" s="17" t="s">
        <v>295</v>
      </c>
      <c r="BM380" s="204" t="s">
        <v>676</v>
      </c>
    </row>
    <row r="381" spans="2:65" s="1" customFormat="1" ht="21.6" customHeight="1">
      <c r="B381" s="34"/>
      <c r="C381" s="193" t="s">
        <v>677</v>
      </c>
      <c r="D381" s="193" t="s">
        <v>210</v>
      </c>
      <c r="E381" s="194" t="s">
        <v>678</v>
      </c>
      <c r="F381" s="195" t="s">
        <v>679</v>
      </c>
      <c r="G381" s="196" t="s">
        <v>272</v>
      </c>
      <c r="H381" s="197">
        <v>2</v>
      </c>
      <c r="I381" s="198"/>
      <c r="J381" s="199">
        <f>ROUND(I381*H381,2)</f>
        <v>0</v>
      </c>
      <c r="K381" s="195" t="s">
        <v>214</v>
      </c>
      <c r="L381" s="38"/>
      <c r="M381" s="200" t="s">
        <v>1</v>
      </c>
      <c r="N381" s="201" t="s">
        <v>48</v>
      </c>
      <c r="O381" s="66"/>
      <c r="P381" s="202">
        <f>O381*H381</f>
        <v>0</v>
      </c>
      <c r="Q381" s="202">
        <v>0</v>
      </c>
      <c r="R381" s="202">
        <f>Q381*H381</f>
        <v>0</v>
      </c>
      <c r="S381" s="202">
        <v>0</v>
      </c>
      <c r="T381" s="203">
        <f>S381*H381</f>
        <v>0</v>
      </c>
      <c r="AR381" s="204" t="s">
        <v>295</v>
      </c>
      <c r="AT381" s="204" t="s">
        <v>210</v>
      </c>
      <c r="AU381" s="204" t="s">
        <v>95</v>
      </c>
      <c r="AY381" s="17" t="s">
        <v>208</v>
      </c>
      <c r="BE381" s="205">
        <f>IF(N381="základní",J381,0)</f>
        <v>0</v>
      </c>
      <c r="BF381" s="205">
        <f>IF(N381="snížená",J381,0)</f>
        <v>0</v>
      </c>
      <c r="BG381" s="205">
        <f>IF(N381="zákl. přenesená",J381,0)</f>
        <v>0</v>
      </c>
      <c r="BH381" s="205">
        <f>IF(N381="sníž. přenesená",J381,0)</f>
        <v>0</v>
      </c>
      <c r="BI381" s="205">
        <f>IF(N381="nulová",J381,0)</f>
        <v>0</v>
      </c>
      <c r="BJ381" s="17" t="s">
        <v>95</v>
      </c>
      <c r="BK381" s="205">
        <f>ROUND(I381*H381,2)</f>
        <v>0</v>
      </c>
      <c r="BL381" s="17" t="s">
        <v>295</v>
      </c>
      <c r="BM381" s="204" t="s">
        <v>680</v>
      </c>
    </row>
    <row r="382" spans="2:65" s="13" customFormat="1">
      <c r="B382" s="217"/>
      <c r="C382" s="218"/>
      <c r="D382" s="208" t="s">
        <v>217</v>
      </c>
      <c r="E382" s="219" t="s">
        <v>1</v>
      </c>
      <c r="F382" s="220" t="s">
        <v>681</v>
      </c>
      <c r="G382" s="218"/>
      <c r="H382" s="221">
        <v>2</v>
      </c>
      <c r="I382" s="222"/>
      <c r="J382" s="218"/>
      <c r="K382" s="218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217</v>
      </c>
      <c r="AU382" s="227" t="s">
        <v>95</v>
      </c>
      <c r="AV382" s="13" t="s">
        <v>95</v>
      </c>
      <c r="AW382" s="13" t="s">
        <v>38</v>
      </c>
      <c r="AX382" s="13" t="s">
        <v>22</v>
      </c>
      <c r="AY382" s="227" t="s">
        <v>208</v>
      </c>
    </row>
    <row r="383" spans="2:65" s="1" customFormat="1" ht="32.450000000000003" customHeight="1">
      <c r="B383" s="34"/>
      <c r="C383" s="250" t="s">
        <v>682</v>
      </c>
      <c r="D383" s="250" t="s">
        <v>296</v>
      </c>
      <c r="E383" s="251" t="s">
        <v>683</v>
      </c>
      <c r="F383" s="252" t="s">
        <v>684</v>
      </c>
      <c r="G383" s="253" t="s">
        <v>272</v>
      </c>
      <c r="H383" s="254">
        <v>1</v>
      </c>
      <c r="I383" s="255"/>
      <c r="J383" s="256">
        <f>ROUND(I383*H383,2)</f>
        <v>0</v>
      </c>
      <c r="K383" s="252" t="s">
        <v>1</v>
      </c>
      <c r="L383" s="257"/>
      <c r="M383" s="258" t="s">
        <v>1</v>
      </c>
      <c r="N383" s="259" t="s">
        <v>48</v>
      </c>
      <c r="O383" s="66"/>
      <c r="P383" s="202">
        <f>O383*H383</f>
        <v>0</v>
      </c>
      <c r="Q383" s="202">
        <v>4.1000000000000002E-2</v>
      </c>
      <c r="R383" s="202">
        <f>Q383*H383</f>
        <v>4.1000000000000002E-2</v>
      </c>
      <c r="S383" s="202">
        <v>0</v>
      </c>
      <c r="T383" s="203">
        <f>S383*H383</f>
        <v>0</v>
      </c>
      <c r="AR383" s="204" t="s">
        <v>399</v>
      </c>
      <c r="AT383" s="204" t="s">
        <v>296</v>
      </c>
      <c r="AU383" s="204" t="s">
        <v>95</v>
      </c>
      <c r="AY383" s="17" t="s">
        <v>208</v>
      </c>
      <c r="BE383" s="205">
        <f>IF(N383="základní",J383,0)</f>
        <v>0</v>
      </c>
      <c r="BF383" s="205">
        <f>IF(N383="snížená",J383,0)</f>
        <v>0</v>
      </c>
      <c r="BG383" s="205">
        <f>IF(N383="zákl. přenesená",J383,0)</f>
        <v>0</v>
      </c>
      <c r="BH383" s="205">
        <f>IF(N383="sníž. přenesená",J383,0)</f>
        <v>0</v>
      </c>
      <c r="BI383" s="205">
        <f>IF(N383="nulová",J383,0)</f>
        <v>0</v>
      </c>
      <c r="BJ383" s="17" t="s">
        <v>95</v>
      </c>
      <c r="BK383" s="205">
        <f>ROUND(I383*H383,2)</f>
        <v>0</v>
      </c>
      <c r="BL383" s="17" t="s">
        <v>295</v>
      </c>
      <c r="BM383" s="204" t="s">
        <v>685</v>
      </c>
    </row>
    <row r="384" spans="2:65" s="13" customFormat="1">
      <c r="B384" s="217"/>
      <c r="C384" s="218"/>
      <c r="D384" s="208" t="s">
        <v>217</v>
      </c>
      <c r="E384" s="219" t="s">
        <v>1</v>
      </c>
      <c r="F384" s="220" t="s">
        <v>686</v>
      </c>
      <c r="G384" s="218"/>
      <c r="H384" s="221">
        <v>1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217</v>
      </c>
      <c r="AU384" s="227" t="s">
        <v>95</v>
      </c>
      <c r="AV384" s="13" t="s">
        <v>95</v>
      </c>
      <c r="AW384" s="13" t="s">
        <v>38</v>
      </c>
      <c r="AX384" s="13" t="s">
        <v>22</v>
      </c>
      <c r="AY384" s="227" t="s">
        <v>208</v>
      </c>
    </row>
    <row r="385" spans="2:65" s="1" customFormat="1" ht="21.6" customHeight="1">
      <c r="B385" s="34"/>
      <c r="C385" s="250" t="s">
        <v>687</v>
      </c>
      <c r="D385" s="250" t="s">
        <v>296</v>
      </c>
      <c r="E385" s="251" t="s">
        <v>688</v>
      </c>
      <c r="F385" s="252" t="s">
        <v>689</v>
      </c>
      <c r="G385" s="253" t="s">
        <v>272</v>
      </c>
      <c r="H385" s="254">
        <v>1</v>
      </c>
      <c r="I385" s="255"/>
      <c r="J385" s="256">
        <f>ROUND(I385*H385,2)</f>
        <v>0</v>
      </c>
      <c r="K385" s="252" t="s">
        <v>1</v>
      </c>
      <c r="L385" s="257"/>
      <c r="M385" s="258" t="s">
        <v>1</v>
      </c>
      <c r="N385" s="259" t="s">
        <v>48</v>
      </c>
      <c r="O385" s="66"/>
      <c r="P385" s="202">
        <f>O385*H385</f>
        <v>0</v>
      </c>
      <c r="Q385" s="202">
        <v>4.3999999999999997E-2</v>
      </c>
      <c r="R385" s="202">
        <f>Q385*H385</f>
        <v>4.3999999999999997E-2</v>
      </c>
      <c r="S385" s="202">
        <v>0</v>
      </c>
      <c r="T385" s="203">
        <f>S385*H385</f>
        <v>0</v>
      </c>
      <c r="AR385" s="204" t="s">
        <v>399</v>
      </c>
      <c r="AT385" s="204" t="s">
        <v>296</v>
      </c>
      <c r="AU385" s="204" t="s">
        <v>95</v>
      </c>
      <c r="AY385" s="17" t="s">
        <v>208</v>
      </c>
      <c r="BE385" s="205">
        <f>IF(N385="základní",J385,0)</f>
        <v>0</v>
      </c>
      <c r="BF385" s="205">
        <f>IF(N385="snížená",J385,0)</f>
        <v>0</v>
      </c>
      <c r="BG385" s="205">
        <f>IF(N385="zákl. přenesená",J385,0)</f>
        <v>0</v>
      </c>
      <c r="BH385" s="205">
        <f>IF(N385="sníž. přenesená",J385,0)</f>
        <v>0</v>
      </c>
      <c r="BI385" s="205">
        <f>IF(N385="nulová",J385,0)</f>
        <v>0</v>
      </c>
      <c r="BJ385" s="17" t="s">
        <v>95</v>
      </c>
      <c r="BK385" s="205">
        <f>ROUND(I385*H385,2)</f>
        <v>0</v>
      </c>
      <c r="BL385" s="17" t="s">
        <v>295</v>
      </c>
      <c r="BM385" s="204" t="s">
        <v>690</v>
      </c>
    </row>
    <row r="386" spans="2:65" s="13" customFormat="1">
      <c r="B386" s="217"/>
      <c r="C386" s="218"/>
      <c r="D386" s="208" t="s">
        <v>217</v>
      </c>
      <c r="E386" s="219" t="s">
        <v>1</v>
      </c>
      <c r="F386" s="220" t="s">
        <v>101</v>
      </c>
      <c r="G386" s="218"/>
      <c r="H386" s="221">
        <v>1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217</v>
      </c>
      <c r="AU386" s="227" t="s">
        <v>95</v>
      </c>
      <c r="AV386" s="13" t="s">
        <v>95</v>
      </c>
      <c r="AW386" s="13" t="s">
        <v>38</v>
      </c>
      <c r="AX386" s="13" t="s">
        <v>22</v>
      </c>
      <c r="AY386" s="227" t="s">
        <v>208</v>
      </c>
    </row>
    <row r="387" spans="2:65" s="1" customFormat="1" ht="21.6" customHeight="1">
      <c r="B387" s="34"/>
      <c r="C387" s="250" t="s">
        <v>691</v>
      </c>
      <c r="D387" s="250" t="s">
        <v>296</v>
      </c>
      <c r="E387" s="251" t="s">
        <v>666</v>
      </c>
      <c r="F387" s="252" t="s">
        <v>667</v>
      </c>
      <c r="G387" s="253" t="s">
        <v>272</v>
      </c>
      <c r="H387" s="254">
        <v>2</v>
      </c>
      <c r="I387" s="255"/>
      <c r="J387" s="256">
        <f>ROUND(I387*H387,2)</f>
        <v>0</v>
      </c>
      <c r="K387" s="252" t="s">
        <v>214</v>
      </c>
      <c r="L387" s="257"/>
      <c r="M387" s="258" t="s">
        <v>1</v>
      </c>
      <c r="N387" s="259" t="s">
        <v>48</v>
      </c>
      <c r="O387" s="66"/>
      <c r="P387" s="202">
        <f>O387*H387</f>
        <v>0</v>
      </c>
      <c r="Q387" s="202">
        <v>1.1999999999999999E-3</v>
      </c>
      <c r="R387" s="202">
        <f>Q387*H387</f>
        <v>2.3999999999999998E-3</v>
      </c>
      <c r="S387" s="202">
        <v>0</v>
      </c>
      <c r="T387" s="203">
        <f>S387*H387</f>
        <v>0</v>
      </c>
      <c r="AR387" s="204" t="s">
        <v>399</v>
      </c>
      <c r="AT387" s="204" t="s">
        <v>296</v>
      </c>
      <c r="AU387" s="204" t="s">
        <v>95</v>
      </c>
      <c r="AY387" s="17" t="s">
        <v>208</v>
      </c>
      <c r="BE387" s="205">
        <f>IF(N387="základní",J387,0)</f>
        <v>0</v>
      </c>
      <c r="BF387" s="205">
        <f>IF(N387="snížená",J387,0)</f>
        <v>0</v>
      </c>
      <c r="BG387" s="205">
        <f>IF(N387="zákl. přenesená",J387,0)</f>
        <v>0</v>
      </c>
      <c r="BH387" s="205">
        <f>IF(N387="sníž. přenesená",J387,0)</f>
        <v>0</v>
      </c>
      <c r="BI387" s="205">
        <f>IF(N387="nulová",J387,0)</f>
        <v>0</v>
      </c>
      <c r="BJ387" s="17" t="s">
        <v>95</v>
      </c>
      <c r="BK387" s="205">
        <f>ROUND(I387*H387,2)</f>
        <v>0</v>
      </c>
      <c r="BL387" s="17" t="s">
        <v>295</v>
      </c>
      <c r="BM387" s="204" t="s">
        <v>692</v>
      </c>
    </row>
    <row r="388" spans="2:65" s="13" customFormat="1">
      <c r="B388" s="217"/>
      <c r="C388" s="218"/>
      <c r="D388" s="208" t="s">
        <v>217</v>
      </c>
      <c r="E388" s="219" t="s">
        <v>1</v>
      </c>
      <c r="F388" s="220" t="s">
        <v>681</v>
      </c>
      <c r="G388" s="218"/>
      <c r="H388" s="221">
        <v>2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AT388" s="227" t="s">
        <v>217</v>
      </c>
      <c r="AU388" s="227" t="s">
        <v>95</v>
      </c>
      <c r="AV388" s="13" t="s">
        <v>95</v>
      </c>
      <c r="AW388" s="13" t="s">
        <v>38</v>
      </c>
      <c r="AX388" s="13" t="s">
        <v>22</v>
      </c>
      <c r="AY388" s="227" t="s">
        <v>208</v>
      </c>
    </row>
    <row r="389" spans="2:65" s="1" customFormat="1" ht="21.6" customHeight="1">
      <c r="B389" s="34"/>
      <c r="C389" s="250" t="s">
        <v>693</v>
      </c>
      <c r="D389" s="250" t="s">
        <v>296</v>
      </c>
      <c r="E389" s="251" t="s">
        <v>694</v>
      </c>
      <c r="F389" s="252" t="s">
        <v>695</v>
      </c>
      <c r="G389" s="253" t="s">
        <v>272</v>
      </c>
      <c r="H389" s="254">
        <v>2</v>
      </c>
      <c r="I389" s="255"/>
      <c r="J389" s="256">
        <f>ROUND(I389*H389,2)</f>
        <v>0</v>
      </c>
      <c r="K389" s="252" t="s">
        <v>214</v>
      </c>
      <c r="L389" s="257"/>
      <c r="M389" s="258" t="s">
        <v>1</v>
      </c>
      <c r="N389" s="259" t="s">
        <v>48</v>
      </c>
      <c r="O389" s="66"/>
      <c r="P389" s="202">
        <f>O389*H389</f>
        <v>0</v>
      </c>
      <c r="Q389" s="202">
        <v>1.4999999999999999E-4</v>
      </c>
      <c r="R389" s="202">
        <f>Q389*H389</f>
        <v>2.9999999999999997E-4</v>
      </c>
      <c r="S389" s="202">
        <v>0</v>
      </c>
      <c r="T389" s="203">
        <f>S389*H389</f>
        <v>0</v>
      </c>
      <c r="AR389" s="204" t="s">
        <v>399</v>
      </c>
      <c r="AT389" s="204" t="s">
        <v>296</v>
      </c>
      <c r="AU389" s="204" t="s">
        <v>95</v>
      </c>
      <c r="AY389" s="17" t="s">
        <v>208</v>
      </c>
      <c r="BE389" s="205">
        <f>IF(N389="základní",J389,0)</f>
        <v>0</v>
      </c>
      <c r="BF389" s="205">
        <f>IF(N389="snížená",J389,0)</f>
        <v>0</v>
      </c>
      <c r="BG389" s="205">
        <f>IF(N389="zákl. přenesená",J389,0)</f>
        <v>0</v>
      </c>
      <c r="BH389" s="205">
        <f>IF(N389="sníž. přenesená",J389,0)</f>
        <v>0</v>
      </c>
      <c r="BI389" s="205">
        <f>IF(N389="nulová",J389,0)</f>
        <v>0</v>
      </c>
      <c r="BJ389" s="17" t="s">
        <v>95</v>
      </c>
      <c r="BK389" s="205">
        <f>ROUND(I389*H389,2)</f>
        <v>0</v>
      </c>
      <c r="BL389" s="17" t="s">
        <v>295</v>
      </c>
      <c r="BM389" s="204" t="s">
        <v>696</v>
      </c>
    </row>
    <row r="390" spans="2:65" s="13" customFormat="1">
      <c r="B390" s="217"/>
      <c r="C390" s="218"/>
      <c r="D390" s="208" t="s">
        <v>217</v>
      </c>
      <c r="E390" s="219" t="s">
        <v>1</v>
      </c>
      <c r="F390" s="220" t="s">
        <v>681</v>
      </c>
      <c r="G390" s="218"/>
      <c r="H390" s="221">
        <v>2</v>
      </c>
      <c r="I390" s="222"/>
      <c r="J390" s="218"/>
      <c r="K390" s="218"/>
      <c r="L390" s="223"/>
      <c r="M390" s="224"/>
      <c r="N390" s="225"/>
      <c r="O390" s="225"/>
      <c r="P390" s="225"/>
      <c r="Q390" s="225"/>
      <c r="R390" s="225"/>
      <c r="S390" s="225"/>
      <c r="T390" s="226"/>
      <c r="AT390" s="227" t="s">
        <v>217</v>
      </c>
      <c r="AU390" s="227" t="s">
        <v>95</v>
      </c>
      <c r="AV390" s="13" t="s">
        <v>95</v>
      </c>
      <c r="AW390" s="13" t="s">
        <v>38</v>
      </c>
      <c r="AX390" s="13" t="s">
        <v>22</v>
      </c>
      <c r="AY390" s="227" t="s">
        <v>208</v>
      </c>
    </row>
    <row r="391" spans="2:65" s="1" customFormat="1" ht="32.450000000000003" customHeight="1">
      <c r="B391" s="34"/>
      <c r="C391" s="193" t="s">
        <v>697</v>
      </c>
      <c r="D391" s="193" t="s">
        <v>210</v>
      </c>
      <c r="E391" s="194" t="s">
        <v>698</v>
      </c>
      <c r="F391" s="195" t="s">
        <v>699</v>
      </c>
      <c r="G391" s="196" t="s">
        <v>272</v>
      </c>
      <c r="H391" s="197">
        <v>2</v>
      </c>
      <c r="I391" s="198"/>
      <c r="J391" s="199">
        <f>ROUND(I391*H391,2)</f>
        <v>0</v>
      </c>
      <c r="K391" s="195" t="s">
        <v>214</v>
      </c>
      <c r="L391" s="38"/>
      <c r="M391" s="200" t="s">
        <v>1</v>
      </c>
      <c r="N391" s="201" t="s">
        <v>48</v>
      </c>
      <c r="O391" s="66"/>
      <c r="P391" s="202">
        <f>O391*H391</f>
        <v>0</v>
      </c>
      <c r="Q391" s="202">
        <v>0</v>
      </c>
      <c r="R391" s="202">
        <f>Q391*H391</f>
        <v>0</v>
      </c>
      <c r="S391" s="202">
        <v>0</v>
      </c>
      <c r="T391" s="203">
        <f>S391*H391</f>
        <v>0</v>
      </c>
      <c r="AR391" s="204" t="s">
        <v>295</v>
      </c>
      <c r="AT391" s="204" t="s">
        <v>210</v>
      </c>
      <c r="AU391" s="204" t="s">
        <v>95</v>
      </c>
      <c r="AY391" s="17" t="s">
        <v>208</v>
      </c>
      <c r="BE391" s="205">
        <f>IF(N391="základní",J391,0)</f>
        <v>0</v>
      </c>
      <c r="BF391" s="205">
        <f>IF(N391="snížená",J391,0)</f>
        <v>0</v>
      </c>
      <c r="BG391" s="205">
        <f>IF(N391="zákl. přenesená",J391,0)</f>
        <v>0</v>
      </c>
      <c r="BH391" s="205">
        <f>IF(N391="sníž. přenesená",J391,0)</f>
        <v>0</v>
      </c>
      <c r="BI391" s="205">
        <f>IF(N391="nulová",J391,0)</f>
        <v>0</v>
      </c>
      <c r="BJ391" s="17" t="s">
        <v>95</v>
      </c>
      <c r="BK391" s="205">
        <f>ROUND(I391*H391,2)</f>
        <v>0</v>
      </c>
      <c r="BL391" s="17" t="s">
        <v>295</v>
      </c>
      <c r="BM391" s="204" t="s">
        <v>700</v>
      </c>
    </row>
    <row r="392" spans="2:65" s="13" customFormat="1">
      <c r="B392" s="217"/>
      <c r="C392" s="218"/>
      <c r="D392" s="208" t="s">
        <v>217</v>
      </c>
      <c r="E392" s="219" t="s">
        <v>1</v>
      </c>
      <c r="F392" s="220" t="s">
        <v>701</v>
      </c>
      <c r="G392" s="218"/>
      <c r="H392" s="221">
        <v>2</v>
      </c>
      <c r="I392" s="222"/>
      <c r="J392" s="218"/>
      <c r="K392" s="218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217</v>
      </c>
      <c r="AU392" s="227" t="s">
        <v>95</v>
      </c>
      <c r="AV392" s="13" t="s">
        <v>95</v>
      </c>
      <c r="AW392" s="13" t="s">
        <v>38</v>
      </c>
      <c r="AX392" s="13" t="s">
        <v>22</v>
      </c>
      <c r="AY392" s="227" t="s">
        <v>208</v>
      </c>
    </row>
    <row r="393" spans="2:65" s="1" customFormat="1" ht="21.6" customHeight="1">
      <c r="B393" s="34"/>
      <c r="C393" s="250" t="s">
        <v>702</v>
      </c>
      <c r="D393" s="250" t="s">
        <v>296</v>
      </c>
      <c r="E393" s="251" t="s">
        <v>703</v>
      </c>
      <c r="F393" s="252" t="s">
        <v>704</v>
      </c>
      <c r="G393" s="253" t="s">
        <v>272</v>
      </c>
      <c r="H393" s="254">
        <v>2</v>
      </c>
      <c r="I393" s="255"/>
      <c r="J393" s="256">
        <f>ROUND(I393*H393,2)</f>
        <v>0</v>
      </c>
      <c r="K393" s="252" t="s">
        <v>214</v>
      </c>
      <c r="L393" s="257"/>
      <c r="M393" s="258" t="s">
        <v>1</v>
      </c>
      <c r="N393" s="259" t="s">
        <v>48</v>
      </c>
      <c r="O393" s="66"/>
      <c r="P393" s="202">
        <f>O393*H393</f>
        <v>0</v>
      </c>
      <c r="Q393" s="202">
        <v>2.3E-2</v>
      </c>
      <c r="R393" s="202">
        <f>Q393*H393</f>
        <v>4.5999999999999999E-2</v>
      </c>
      <c r="S393" s="202">
        <v>0</v>
      </c>
      <c r="T393" s="203">
        <f>S393*H393</f>
        <v>0</v>
      </c>
      <c r="AR393" s="204" t="s">
        <v>399</v>
      </c>
      <c r="AT393" s="204" t="s">
        <v>296</v>
      </c>
      <c r="AU393" s="204" t="s">
        <v>95</v>
      </c>
      <c r="AY393" s="17" t="s">
        <v>208</v>
      </c>
      <c r="BE393" s="205">
        <f>IF(N393="základní",J393,0)</f>
        <v>0</v>
      </c>
      <c r="BF393" s="205">
        <f>IF(N393="snížená",J393,0)</f>
        <v>0</v>
      </c>
      <c r="BG393" s="205">
        <f>IF(N393="zákl. přenesená",J393,0)</f>
        <v>0</v>
      </c>
      <c r="BH393" s="205">
        <f>IF(N393="sníž. přenesená",J393,0)</f>
        <v>0</v>
      </c>
      <c r="BI393" s="205">
        <f>IF(N393="nulová",J393,0)</f>
        <v>0</v>
      </c>
      <c r="BJ393" s="17" t="s">
        <v>95</v>
      </c>
      <c r="BK393" s="205">
        <f>ROUND(I393*H393,2)</f>
        <v>0</v>
      </c>
      <c r="BL393" s="17" t="s">
        <v>295</v>
      </c>
      <c r="BM393" s="204" t="s">
        <v>705</v>
      </c>
    </row>
    <row r="394" spans="2:65" s="13" customFormat="1">
      <c r="B394" s="217"/>
      <c r="C394" s="218"/>
      <c r="D394" s="208" t="s">
        <v>217</v>
      </c>
      <c r="E394" s="219" t="s">
        <v>1</v>
      </c>
      <c r="F394" s="220" t="s">
        <v>701</v>
      </c>
      <c r="G394" s="218"/>
      <c r="H394" s="221">
        <v>2</v>
      </c>
      <c r="I394" s="222"/>
      <c r="J394" s="218"/>
      <c r="K394" s="218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217</v>
      </c>
      <c r="AU394" s="227" t="s">
        <v>95</v>
      </c>
      <c r="AV394" s="13" t="s">
        <v>95</v>
      </c>
      <c r="AW394" s="13" t="s">
        <v>38</v>
      </c>
      <c r="AX394" s="13" t="s">
        <v>22</v>
      </c>
      <c r="AY394" s="227" t="s">
        <v>208</v>
      </c>
    </row>
    <row r="395" spans="2:65" s="1" customFormat="1" ht="21.6" customHeight="1">
      <c r="B395" s="34"/>
      <c r="C395" s="193" t="s">
        <v>706</v>
      </c>
      <c r="D395" s="193" t="s">
        <v>210</v>
      </c>
      <c r="E395" s="194" t="s">
        <v>707</v>
      </c>
      <c r="F395" s="195" t="s">
        <v>708</v>
      </c>
      <c r="G395" s="196" t="s">
        <v>272</v>
      </c>
      <c r="H395" s="197">
        <v>1</v>
      </c>
      <c r="I395" s="198"/>
      <c r="J395" s="199">
        <f>ROUND(I395*H395,2)</f>
        <v>0</v>
      </c>
      <c r="K395" s="195" t="s">
        <v>1</v>
      </c>
      <c r="L395" s="38"/>
      <c r="M395" s="200" t="s">
        <v>1</v>
      </c>
      <c r="N395" s="201" t="s">
        <v>48</v>
      </c>
      <c r="O395" s="66"/>
      <c r="P395" s="202">
        <f>O395*H395</f>
        <v>0</v>
      </c>
      <c r="Q395" s="202">
        <v>0</v>
      </c>
      <c r="R395" s="202">
        <f>Q395*H395</f>
        <v>0</v>
      </c>
      <c r="S395" s="202">
        <v>0</v>
      </c>
      <c r="T395" s="203">
        <f>S395*H395</f>
        <v>0</v>
      </c>
      <c r="AR395" s="204" t="s">
        <v>295</v>
      </c>
      <c r="AT395" s="204" t="s">
        <v>210</v>
      </c>
      <c r="AU395" s="204" t="s">
        <v>95</v>
      </c>
      <c r="AY395" s="17" t="s">
        <v>208</v>
      </c>
      <c r="BE395" s="205">
        <f>IF(N395="základní",J395,0)</f>
        <v>0</v>
      </c>
      <c r="BF395" s="205">
        <f>IF(N395="snížená",J395,0)</f>
        <v>0</v>
      </c>
      <c r="BG395" s="205">
        <f>IF(N395="zákl. přenesená",J395,0)</f>
        <v>0</v>
      </c>
      <c r="BH395" s="205">
        <f>IF(N395="sníž. přenesená",J395,0)</f>
        <v>0</v>
      </c>
      <c r="BI395" s="205">
        <f>IF(N395="nulová",J395,0)</f>
        <v>0</v>
      </c>
      <c r="BJ395" s="17" t="s">
        <v>95</v>
      </c>
      <c r="BK395" s="205">
        <f>ROUND(I395*H395,2)</f>
        <v>0</v>
      </c>
      <c r="BL395" s="17" t="s">
        <v>295</v>
      </c>
      <c r="BM395" s="204" t="s">
        <v>709</v>
      </c>
    </row>
    <row r="396" spans="2:65" s="13" customFormat="1">
      <c r="B396" s="217"/>
      <c r="C396" s="218"/>
      <c r="D396" s="208" t="s">
        <v>217</v>
      </c>
      <c r="E396" s="219" t="s">
        <v>94</v>
      </c>
      <c r="F396" s="220" t="s">
        <v>570</v>
      </c>
      <c r="G396" s="218"/>
      <c r="H396" s="221">
        <v>1</v>
      </c>
      <c r="I396" s="222"/>
      <c r="J396" s="218"/>
      <c r="K396" s="218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217</v>
      </c>
      <c r="AU396" s="227" t="s">
        <v>95</v>
      </c>
      <c r="AV396" s="13" t="s">
        <v>95</v>
      </c>
      <c r="AW396" s="13" t="s">
        <v>38</v>
      </c>
      <c r="AX396" s="13" t="s">
        <v>22</v>
      </c>
      <c r="AY396" s="227" t="s">
        <v>208</v>
      </c>
    </row>
    <row r="397" spans="2:65" s="1" customFormat="1" ht="21.6" customHeight="1">
      <c r="B397" s="34"/>
      <c r="C397" s="250" t="s">
        <v>710</v>
      </c>
      <c r="D397" s="250" t="s">
        <v>296</v>
      </c>
      <c r="E397" s="251" t="s">
        <v>711</v>
      </c>
      <c r="F397" s="252" t="s">
        <v>712</v>
      </c>
      <c r="G397" s="253" t="s">
        <v>272</v>
      </c>
      <c r="H397" s="254">
        <v>1</v>
      </c>
      <c r="I397" s="255"/>
      <c r="J397" s="256">
        <f>ROUND(I397*H397,2)</f>
        <v>0</v>
      </c>
      <c r="K397" s="252" t="s">
        <v>1</v>
      </c>
      <c r="L397" s="257"/>
      <c r="M397" s="258" t="s">
        <v>1</v>
      </c>
      <c r="N397" s="259" t="s">
        <v>48</v>
      </c>
      <c r="O397" s="66"/>
      <c r="P397" s="202">
        <f>O397*H397</f>
        <v>0</v>
      </c>
      <c r="Q397" s="202">
        <v>1.4999999999999999E-4</v>
      </c>
      <c r="R397" s="202">
        <f>Q397*H397</f>
        <v>1.4999999999999999E-4</v>
      </c>
      <c r="S397" s="202">
        <v>0</v>
      </c>
      <c r="T397" s="203">
        <f>S397*H397</f>
        <v>0</v>
      </c>
      <c r="AR397" s="204" t="s">
        <v>399</v>
      </c>
      <c r="AT397" s="204" t="s">
        <v>296</v>
      </c>
      <c r="AU397" s="204" t="s">
        <v>95</v>
      </c>
      <c r="AY397" s="17" t="s">
        <v>208</v>
      </c>
      <c r="BE397" s="205">
        <f>IF(N397="základní",J397,0)</f>
        <v>0</v>
      </c>
      <c r="BF397" s="205">
        <f>IF(N397="snížená",J397,0)</f>
        <v>0</v>
      </c>
      <c r="BG397" s="205">
        <f>IF(N397="zákl. přenesená",J397,0)</f>
        <v>0</v>
      </c>
      <c r="BH397" s="205">
        <f>IF(N397="sníž. přenesená",J397,0)</f>
        <v>0</v>
      </c>
      <c r="BI397" s="205">
        <f>IF(N397="nulová",J397,0)</f>
        <v>0</v>
      </c>
      <c r="BJ397" s="17" t="s">
        <v>95</v>
      </c>
      <c r="BK397" s="205">
        <f>ROUND(I397*H397,2)</f>
        <v>0</v>
      </c>
      <c r="BL397" s="17" t="s">
        <v>295</v>
      </c>
      <c r="BM397" s="204" t="s">
        <v>713</v>
      </c>
    </row>
    <row r="398" spans="2:65" s="13" customFormat="1">
      <c r="B398" s="217"/>
      <c r="C398" s="218"/>
      <c r="D398" s="208" t="s">
        <v>217</v>
      </c>
      <c r="E398" s="219" t="s">
        <v>1</v>
      </c>
      <c r="F398" s="220" t="s">
        <v>94</v>
      </c>
      <c r="G398" s="218"/>
      <c r="H398" s="221">
        <v>1</v>
      </c>
      <c r="I398" s="222"/>
      <c r="J398" s="218"/>
      <c r="K398" s="218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217</v>
      </c>
      <c r="AU398" s="227" t="s">
        <v>95</v>
      </c>
      <c r="AV398" s="13" t="s">
        <v>95</v>
      </c>
      <c r="AW398" s="13" t="s">
        <v>38</v>
      </c>
      <c r="AX398" s="13" t="s">
        <v>22</v>
      </c>
      <c r="AY398" s="227" t="s">
        <v>208</v>
      </c>
    </row>
    <row r="399" spans="2:65" s="1" customFormat="1" ht="14.45" customHeight="1">
      <c r="B399" s="34"/>
      <c r="C399" s="250" t="s">
        <v>714</v>
      </c>
      <c r="D399" s="250" t="s">
        <v>296</v>
      </c>
      <c r="E399" s="251" t="s">
        <v>715</v>
      </c>
      <c r="F399" s="252" t="s">
        <v>716</v>
      </c>
      <c r="G399" s="253" t="s">
        <v>272</v>
      </c>
      <c r="H399" s="254">
        <v>1</v>
      </c>
      <c r="I399" s="255"/>
      <c r="J399" s="256">
        <f>ROUND(I399*H399,2)</f>
        <v>0</v>
      </c>
      <c r="K399" s="252" t="s">
        <v>214</v>
      </c>
      <c r="L399" s="257"/>
      <c r="M399" s="258" t="s">
        <v>1</v>
      </c>
      <c r="N399" s="259" t="s">
        <v>48</v>
      </c>
      <c r="O399" s="66"/>
      <c r="P399" s="202">
        <f>O399*H399</f>
        <v>0</v>
      </c>
      <c r="Q399" s="202">
        <v>2.2000000000000001E-3</v>
      </c>
      <c r="R399" s="202">
        <f>Q399*H399</f>
        <v>2.2000000000000001E-3</v>
      </c>
      <c r="S399" s="202">
        <v>0</v>
      </c>
      <c r="T399" s="203">
        <f>S399*H399</f>
        <v>0</v>
      </c>
      <c r="AR399" s="204" t="s">
        <v>399</v>
      </c>
      <c r="AT399" s="204" t="s">
        <v>296</v>
      </c>
      <c r="AU399" s="204" t="s">
        <v>95</v>
      </c>
      <c r="AY399" s="17" t="s">
        <v>208</v>
      </c>
      <c r="BE399" s="205">
        <f>IF(N399="základní",J399,0)</f>
        <v>0</v>
      </c>
      <c r="BF399" s="205">
        <f>IF(N399="snížená",J399,0)</f>
        <v>0</v>
      </c>
      <c r="BG399" s="205">
        <f>IF(N399="zákl. přenesená",J399,0)</f>
        <v>0</v>
      </c>
      <c r="BH399" s="205">
        <f>IF(N399="sníž. přenesená",J399,0)</f>
        <v>0</v>
      </c>
      <c r="BI399" s="205">
        <f>IF(N399="nulová",J399,0)</f>
        <v>0</v>
      </c>
      <c r="BJ399" s="17" t="s">
        <v>95</v>
      </c>
      <c r="BK399" s="205">
        <f>ROUND(I399*H399,2)</f>
        <v>0</v>
      </c>
      <c r="BL399" s="17" t="s">
        <v>295</v>
      </c>
      <c r="BM399" s="204" t="s">
        <v>717</v>
      </c>
    </row>
    <row r="400" spans="2:65" s="13" customFormat="1">
      <c r="B400" s="217"/>
      <c r="C400" s="218"/>
      <c r="D400" s="208" t="s">
        <v>217</v>
      </c>
      <c r="E400" s="219" t="s">
        <v>1</v>
      </c>
      <c r="F400" s="220" t="s">
        <v>94</v>
      </c>
      <c r="G400" s="218"/>
      <c r="H400" s="221">
        <v>1</v>
      </c>
      <c r="I400" s="222"/>
      <c r="J400" s="218"/>
      <c r="K400" s="218"/>
      <c r="L400" s="223"/>
      <c r="M400" s="224"/>
      <c r="N400" s="225"/>
      <c r="O400" s="225"/>
      <c r="P400" s="225"/>
      <c r="Q400" s="225"/>
      <c r="R400" s="225"/>
      <c r="S400" s="225"/>
      <c r="T400" s="226"/>
      <c r="AT400" s="227" t="s">
        <v>217</v>
      </c>
      <c r="AU400" s="227" t="s">
        <v>95</v>
      </c>
      <c r="AV400" s="13" t="s">
        <v>95</v>
      </c>
      <c r="AW400" s="13" t="s">
        <v>38</v>
      </c>
      <c r="AX400" s="13" t="s">
        <v>22</v>
      </c>
      <c r="AY400" s="227" t="s">
        <v>208</v>
      </c>
    </row>
    <row r="401" spans="2:65" s="1" customFormat="1" ht="21.6" customHeight="1">
      <c r="B401" s="34"/>
      <c r="C401" s="193" t="s">
        <v>718</v>
      </c>
      <c r="D401" s="193" t="s">
        <v>210</v>
      </c>
      <c r="E401" s="194" t="s">
        <v>719</v>
      </c>
      <c r="F401" s="195" t="s">
        <v>720</v>
      </c>
      <c r="G401" s="196" t="s">
        <v>272</v>
      </c>
      <c r="H401" s="197">
        <v>2</v>
      </c>
      <c r="I401" s="198"/>
      <c r="J401" s="199">
        <f>ROUND(I401*H401,2)</f>
        <v>0</v>
      </c>
      <c r="K401" s="195" t="s">
        <v>214</v>
      </c>
      <c r="L401" s="38"/>
      <c r="M401" s="200" t="s">
        <v>1</v>
      </c>
      <c r="N401" s="201" t="s">
        <v>48</v>
      </c>
      <c r="O401" s="66"/>
      <c r="P401" s="202">
        <f>O401*H401</f>
        <v>0</v>
      </c>
      <c r="Q401" s="202">
        <v>0</v>
      </c>
      <c r="R401" s="202">
        <f>Q401*H401</f>
        <v>0</v>
      </c>
      <c r="S401" s="202">
        <v>0</v>
      </c>
      <c r="T401" s="203">
        <f>S401*H401</f>
        <v>0</v>
      </c>
      <c r="AR401" s="204" t="s">
        <v>295</v>
      </c>
      <c r="AT401" s="204" t="s">
        <v>210</v>
      </c>
      <c r="AU401" s="204" t="s">
        <v>95</v>
      </c>
      <c r="AY401" s="17" t="s">
        <v>208</v>
      </c>
      <c r="BE401" s="205">
        <f>IF(N401="základní",J401,0)</f>
        <v>0</v>
      </c>
      <c r="BF401" s="205">
        <f>IF(N401="snížená",J401,0)</f>
        <v>0</v>
      </c>
      <c r="BG401" s="205">
        <f>IF(N401="zákl. přenesená",J401,0)</f>
        <v>0</v>
      </c>
      <c r="BH401" s="205">
        <f>IF(N401="sníž. přenesená",J401,0)</f>
        <v>0</v>
      </c>
      <c r="BI401" s="205">
        <f>IF(N401="nulová",J401,0)</f>
        <v>0</v>
      </c>
      <c r="BJ401" s="17" t="s">
        <v>95</v>
      </c>
      <c r="BK401" s="205">
        <f>ROUND(I401*H401,2)</f>
        <v>0</v>
      </c>
      <c r="BL401" s="17" t="s">
        <v>295</v>
      </c>
      <c r="BM401" s="204" t="s">
        <v>721</v>
      </c>
    </row>
    <row r="402" spans="2:65" s="13" customFormat="1">
      <c r="B402" s="217"/>
      <c r="C402" s="218"/>
      <c r="D402" s="208" t="s">
        <v>217</v>
      </c>
      <c r="E402" s="219" t="s">
        <v>1</v>
      </c>
      <c r="F402" s="220" t="s">
        <v>722</v>
      </c>
      <c r="G402" s="218"/>
      <c r="H402" s="221">
        <v>2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217</v>
      </c>
      <c r="AU402" s="227" t="s">
        <v>95</v>
      </c>
      <c r="AV402" s="13" t="s">
        <v>95</v>
      </c>
      <c r="AW402" s="13" t="s">
        <v>38</v>
      </c>
      <c r="AX402" s="13" t="s">
        <v>22</v>
      </c>
      <c r="AY402" s="227" t="s">
        <v>208</v>
      </c>
    </row>
    <row r="403" spans="2:65" s="1" customFormat="1" ht="14.45" customHeight="1">
      <c r="B403" s="34"/>
      <c r="C403" s="250" t="s">
        <v>723</v>
      </c>
      <c r="D403" s="250" t="s">
        <v>296</v>
      </c>
      <c r="E403" s="251" t="s">
        <v>724</v>
      </c>
      <c r="F403" s="252" t="s">
        <v>725</v>
      </c>
      <c r="G403" s="253" t="s">
        <v>726</v>
      </c>
      <c r="H403" s="254">
        <v>2</v>
      </c>
      <c r="I403" s="255"/>
      <c r="J403" s="256">
        <f>ROUND(I403*H403,2)</f>
        <v>0</v>
      </c>
      <c r="K403" s="252" t="s">
        <v>1</v>
      </c>
      <c r="L403" s="257"/>
      <c r="M403" s="258" t="s">
        <v>1</v>
      </c>
      <c r="N403" s="259" t="s">
        <v>48</v>
      </c>
      <c r="O403" s="66"/>
      <c r="P403" s="202">
        <f>O403*H403</f>
        <v>0</v>
      </c>
      <c r="Q403" s="202">
        <v>0</v>
      </c>
      <c r="R403" s="202">
        <f>Q403*H403</f>
        <v>0</v>
      </c>
      <c r="S403" s="202">
        <v>0</v>
      </c>
      <c r="T403" s="203">
        <f>S403*H403</f>
        <v>0</v>
      </c>
      <c r="AR403" s="204" t="s">
        <v>399</v>
      </c>
      <c r="AT403" s="204" t="s">
        <v>296</v>
      </c>
      <c r="AU403" s="204" t="s">
        <v>95</v>
      </c>
      <c r="AY403" s="17" t="s">
        <v>208</v>
      </c>
      <c r="BE403" s="205">
        <f>IF(N403="základní",J403,0)</f>
        <v>0</v>
      </c>
      <c r="BF403" s="205">
        <f>IF(N403="snížená",J403,0)</f>
        <v>0</v>
      </c>
      <c r="BG403" s="205">
        <f>IF(N403="zákl. přenesená",J403,0)</f>
        <v>0</v>
      </c>
      <c r="BH403" s="205">
        <f>IF(N403="sníž. přenesená",J403,0)</f>
        <v>0</v>
      </c>
      <c r="BI403" s="205">
        <f>IF(N403="nulová",J403,0)</f>
        <v>0</v>
      </c>
      <c r="BJ403" s="17" t="s">
        <v>95</v>
      </c>
      <c r="BK403" s="205">
        <f>ROUND(I403*H403,2)</f>
        <v>0</v>
      </c>
      <c r="BL403" s="17" t="s">
        <v>295</v>
      </c>
      <c r="BM403" s="204" t="s">
        <v>727</v>
      </c>
    </row>
    <row r="404" spans="2:65" s="13" customFormat="1">
      <c r="B404" s="217"/>
      <c r="C404" s="218"/>
      <c r="D404" s="208" t="s">
        <v>217</v>
      </c>
      <c r="E404" s="219" t="s">
        <v>1</v>
      </c>
      <c r="F404" s="220" t="s">
        <v>701</v>
      </c>
      <c r="G404" s="218"/>
      <c r="H404" s="221">
        <v>2</v>
      </c>
      <c r="I404" s="222"/>
      <c r="J404" s="218"/>
      <c r="K404" s="218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217</v>
      </c>
      <c r="AU404" s="227" t="s">
        <v>95</v>
      </c>
      <c r="AV404" s="13" t="s">
        <v>95</v>
      </c>
      <c r="AW404" s="13" t="s">
        <v>38</v>
      </c>
      <c r="AX404" s="13" t="s">
        <v>22</v>
      </c>
      <c r="AY404" s="227" t="s">
        <v>208</v>
      </c>
    </row>
    <row r="405" spans="2:65" s="1" customFormat="1" ht="21.6" customHeight="1">
      <c r="B405" s="34"/>
      <c r="C405" s="193" t="s">
        <v>728</v>
      </c>
      <c r="D405" s="193" t="s">
        <v>210</v>
      </c>
      <c r="E405" s="194" t="s">
        <v>729</v>
      </c>
      <c r="F405" s="195" t="s">
        <v>730</v>
      </c>
      <c r="G405" s="196" t="s">
        <v>272</v>
      </c>
      <c r="H405" s="197">
        <v>8</v>
      </c>
      <c r="I405" s="198"/>
      <c r="J405" s="199">
        <f>ROUND(I405*H405,2)</f>
        <v>0</v>
      </c>
      <c r="K405" s="195" t="s">
        <v>214</v>
      </c>
      <c r="L405" s="38"/>
      <c r="M405" s="200" t="s">
        <v>1</v>
      </c>
      <c r="N405" s="201" t="s">
        <v>48</v>
      </c>
      <c r="O405" s="66"/>
      <c r="P405" s="202">
        <f>O405*H405</f>
        <v>0</v>
      </c>
      <c r="Q405" s="202">
        <v>0</v>
      </c>
      <c r="R405" s="202">
        <f>Q405*H405</f>
        <v>0</v>
      </c>
      <c r="S405" s="202">
        <v>1.8E-3</v>
      </c>
      <c r="T405" s="203">
        <f>S405*H405</f>
        <v>1.44E-2</v>
      </c>
      <c r="AR405" s="204" t="s">
        <v>295</v>
      </c>
      <c r="AT405" s="204" t="s">
        <v>210</v>
      </c>
      <c r="AU405" s="204" t="s">
        <v>95</v>
      </c>
      <c r="AY405" s="17" t="s">
        <v>208</v>
      </c>
      <c r="BE405" s="205">
        <f>IF(N405="základní",J405,0)</f>
        <v>0</v>
      </c>
      <c r="BF405" s="205">
        <f>IF(N405="snížená",J405,0)</f>
        <v>0</v>
      </c>
      <c r="BG405" s="205">
        <f>IF(N405="zákl. přenesená",J405,0)</f>
        <v>0</v>
      </c>
      <c r="BH405" s="205">
        <f>IF(N405="sníž. přenesená",J405,0)</f>
        <v>0</v>
      </c>
      <c r="BI405" s="205">
        <f>IF(N405="nulová",J405,0)</f>
        <v>0</v>
      </c>
      <c r="BJ405" s="17" t="s">
        <v>95</v>
      </c>
      <c r="BK405" s="205">
        <f>ROUND(I405*H405,2)</f>
        <v>0</v>
      </c>
      <c r="BL405" s="17" t="s">
        <v>295</v>
      </c>
      <c r="BM405" s="204" t="s">
        <v>731</v>
      </c>
    </row>
    <row r="406" spans="2:65" s="13" customFormat="1">
      <c r="B406" s="217"/>
      <c r="C406" s="218"/>
      <c r="D406" s="208" t="s">
        <v>217</v>
      </c>
      <c r="E406" s="219" t="s">
        <v>1</v>
      </c>
      <c r="F406" s="220" t="s">
        <v>732</v>
      </c>
      <c r="G406" s="218"/>
      <c r="H406" s="221">
        <v>8</v>
      </c>
      <c r="I406" s="222"/>
      <c r="J406" s="218"/>
      <c r="K406" s="218"/>
      <c r="L406" s="223"/>
      <c r="M406" s="224"/>
      <c r="N406" s="225"/>
      <c r="O406" s="225"/>
      <c r="P406" s="225"/>
      <c r="Q406" s="225"/>
      <c r="R406" s="225"/>
      <c r="S406" s="225"/>
      <c r="T406" s="226"/>
      <c r="AT406" s="227" t="s">
        <v>217</v>
      </c>
      <c r="AU406" s="227" t="s">
        <v>95</v>
      </c>
      <c r="AV406" s="13" t="s">
        <v>95</v>
      </c>
      <c r="AW406" s="13" t="s">
        <v>38</v>
      </c>
      <c r="AX406" s="13" t="s">
        <v>22</v>
      </c>
      <c r="AY406" s="227" t="s">
        <v>208</v>
      </c>
    </row>
    <row r="407" spans="2:65" s="1" customFormat="1" ht="14.45" customHeight="1">
      <c r="B407" s="34"/>
      <c r="C407" s="193" t="s">
        <v>733</v>
      </c>
      <c r="D407" s="193" t="s">
        <v>210</v>
      </c>
      <c r="E407" s="194" t="s">
        <v>734</v>
      </c>
      <c r="F407" s="195" t="s">
        <v>735</v>
      </c>
      <c r="G407" s="196" t="s">
        <v>272</v>
      </c>
      <c r="H407" s="197">
        <v>1</v>
      </c>
      <c r="I407" s="198"/>
      <c r="J407" s="199">
        <f>ROUND(I407*H407,2)</f>
        <v>0</v>
      </c>
      <c r="K407" s="195" t="s">
        <v>214</v>
      </c>
      <c r="L407" s="38"/>
      <c r="M407" s="200" t="s">
        <v>1</v>
      </c>
      <c r="N407" s="201" t="s">
        <v>48</v>
      </c>
      <c r="O407" s="66"/>
      <c r="P407" s="202">
        <f>O407*H407</f>
        <v>0</v>
      </c>
      <c r="Q407" s="202">
        <v>0</v>
      </c>
      <c r="R407" s="202">
        <f>Q407*H407</f>
        <v>0</v>
      </c>
      <c r="S407" s="202">
        <v>0</v>
      </c>
      <c r="T407" s="203">
        <f>S407*H407</f>
        <v>0</v>
      </c>
      <c r="AR407" s="204" t="s">
        <v>295</v>
      </c>
      <c r="AT407" s="204" t="s">
        <v>210</v>
      </c>
      <c r="AU407" s="204" t="s">
        <v>95</v>
      </c>
      <c r="AY407" s="17" t="s">
        <v>208</v>
      </c>
      <c r="BE407" s="205">
        <f>IF(N407="základní",J407,0)</f>
        <v>0</v>
      </c>
      <c r="BF407" s="205">
        <f>IF(N407="snížená",J407,0)</f>
        <v>0</v>
      </c>
      <c r="BG407" s="205">
        <f>IF(N407="zákl. přenesená",J407,0)</f>
        <v>0</v>
      </c>
      <c r="BH407" s="205">
        <f>IF(N407="sníž. přenesená",J407,0)</f>
        <v>0</v>
      </c>
      <c r="BI407" s="205">
        <f>IF(N407="nulová",J407,0)</f>
        <v>0</v>
      </c>
      <c r="BJ407" s="17" t="s">
        <v>95</v>
      </c>
      <c r="BK407" s="205">
        <f>ROUND(I407*H407,2)</f>
        <v>0</v>
      </c>
      <c r="BL407" s="17" t="s">
        <v>295</v>
      </c>
      <c r="BM407" s="204" t="s">
        <v>736</v>
      </c>
    </row>
    <row r="408" spans="2:65" s="13" customFormat="1">
      <c r="B408" s="217"/>
      <c r="C408" s="218"/>
      <c r="D408" s="208" t="s">
        <v>217</v>
      </c>
      <c r="E408" s="219" t="s">
        <v>1</v>
      </c>
      <c r="F408" s="220" t="s">
        <v>94</v>
      </c>
      <c r="G408" s="218"/>
      <c r="H408" s="221">
        <v>1</v>
      </c>
      <c r="I408" s="222"/>
      <c r="J408" s="218"/>
      <c r="K408" s="218"/>
      <c r="L408" s="223"/>
      <c r="M408" s="224"/>
      <c r="N408" s="225"/>
      <c r="O408" s="225"/>
      <c r="P408" s="225"/>
      <c r="Q408" s="225"/>
      <c r="R408" s="225"/>
      <c r="S408" s="225"/>
      <c r="T408" s="226"/>
      <c r="AT408" s="227" t="s">
        <v>217</v>
      </c>
      <c r="AU408" s="227" t="s">
        <v>95</v>
      </c>
      <c r="AV408" s="13" t="s">
        <v>95</v>
      </c>
      <c r="AW408" s="13" t="s">
        <v>38</v>
      </c>
      <c r="AX408" s="13" t="s">
        <v>22</v>
      </c>
      <c r="AY408" s="227" t="s">
        <v>208</v>
      </c>
    </row>
    <row r="409" spans="2:65" s="1" customFormat="1" ht="21.6" customHeight="1">
      <c r="B409" s="34"/>
      <c r="C409" s="250" t="s">
        <v>737</v>
      </c>
      <c r="D409" s="250" t="s">
        <v>296</v>
      </c>
      <c r="E409" s="251" t="s">
        <v>738</v>
      </c>
      <c r="F409" s="252" t="s">
        <v>739</v>
      </c>
      <c r="G409" s="253" t="s">
        <v>272</v>
      </c>
      <c r="H409" s="254">
        <v>1</v>
      </c>
      <c r="I409" s="255"/>
      <c r="J409" s="256">
        <f>ROUND(I409*H409,2)</f>
        <v>0</v>
      </c>
      <c r="K409" s="252" t="s">
        <v>214</v>
      </c>
      <c r="L409" s="257"/>
      <c r="M409" s="258" t="s">
        <v>1</v>
      </c>
      <c r="N409" s="259" t="s">
        <v>48</v>
      </c>
      <c r="O409" s="66"/>
      <c r="P409" s="202">
        <f>O409*H409</f>
        <v>0</v>
      </c>
      <c r="Q409" s="202">
        <v>2.0000000000000001E-4</v>
      </c>
      <c r="R409" s="202">
        <f>Q409*H409</f>
        <v>2.0000000000000001E-4</v>
      </c>
      <c r="S409" s="202">
        <v>0</v>
      </c>
      <c r="T409" s="203">
        <f>S409*H409</f>
        <v>0</v>
      </c>
      <c r="AR409" s="204" t="s">
        <v>399</v>
      </c>
      <c r="AT409" s="204" t="s">
        <v>296</v>
      </c>
      <c r="AU409" s="204" t="s">
        <v>95</v>
      </c>
      <c r="AY409" s="17" t="s">
        <v>208</v>
      </c>
      <c r="BE409" s="205">
        <f>IF(N409="základní",J409,0)</f>
        <v>0</v>
      </c>
      <c r="BF409" s="205">
        <f>IF(N409="snížená",J409,0)</f>
        <v>0</v>
      </c>
      <c r="BG409" s="205">
        <f>IF(N409="zákl. přenesená",J409,0)</f>
        <v>0</v>
      </c>
      <c r="BH409" s="205">
        <f>IF(N409="sníž. přenesená",J409,0)</f>
        <v>0</v>
      </c>
      <c r="BI409" s="205">
        <f>IF(N409="nulová",J409,0)</f>
        <v>0</v>
      </c>
      <c r="BJ409" s="17" t="s">
        <v>95</v>
      </c>
      <c r="BK409" s="205">
        <f>ROUND(I409*H409,2)</f>
        <v>0</v>
      </c>
      <c r="BL409" s="17" t="s">
        <v>295</v>
      </c>
      <c r="BM409" s="204" t="s">
        <v>740</v>
      </c>
    </row>
    <row r="410" spans="2:65" s="13" customFormat="1">
      <c r="B410" s="217"/>
      <c r="C410" s="218"/>
      <c r="D410" s="208" t="s">
        <v>217</v>
      </c>
      <c r="E410" s="219" t="s">
        <v>1</v>
      </c>
      <c r="F410" s="220" t="s">
        <v>94</v>
      </c>
      <c r="G410" s="218"/>
      <c r="H410" s="221">
        <v>1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217</v>
      </c>
      <c r="AU410" s="227" t="s">
        <v>95</v>
      </c>
      <c r="AV410" s="13" t="s">
        <v>95</v>
      </c>
      <c r="AW410" s="13" t="s">
        <v>38</v>
      </c>
      <c r="AX410" s="13" t="s">
        <v>22</v>
      </c>
      <c r="AY410" s="227" t="s">
        <v>208</v>
      </c>
    </row>
    <row r="411" spans="2:65" s="1" customFormat="1" ht="21.6" customHeight="1">
      <c r="B411" s="34"/>
      <c r="C411" s="193" t="s">
        <v>741</v>
      </c>
      <c r="D411" s="193" t="s">
        <v>210</v>
      </c>
      <c r="E411" s="194" t="s">
        <v>742</v>
      </c>
      <c r="F411" s="195" t="s">
        <v>743</v>
      </c>
      <c r="G411" s="196" t="s">
        <v>272</v>
      </c>
      <c r="H411" s="197">
        <v>2</v>
      </c>
      <c r="I411" s="198"/>
      <c r="J411" s="199">
        <f>ROUND(I411*H411,2)</f>
        <v>0</v>
      </c>
      <c r="K411" s="195" t="s">
        <v>214</v>
      </c>
      <c r="L411" s="38"/>
      <c r="M411" s="200" t="s">
        <v>1</v>
      </c>
      <c r="N411" s="201" t="s">
        <v>48</v>
      </c>
      <c r="O411" s="66"/>
      <c r="P411" s="202">
        <f>O411*H411</f>
        <v>0</v>
      </c>
      <c r="Q411" s="202">
        <v>4.4999999999999999E-4</v>
      </c>
      <c r="R411" s="202">
        <f>Q411*H411</f>
        <v>8.9999999999999998E-4</v>
      </c>
      <c r="S411" s="202">
        <v>0</v>
      </c>
      <c r="T411" s="203">
        <f>S411*H411</f>
        <v>0</v>
      </c>
      <c r="AR411" s="204" t="s">
        <v>215</v>
      </c>
      <c r="AT411" s="204" t="s">
        <v>210</v>
      </c>
      <c r="AU411" s="204" t="s">
        <v>95</v>
      </c>
      <c r="AY411" s="17" t="s">
        <v>208</v>
      </c>
      <c r="BE411" s="205">
        <f>IF(N411="základní",J411,0)</f>
        <v>0</v>
      </c>
      <c r="BF411" s="205">
        <f>IF(N411="snížená",J411,0)</f>
        <v>0</v>
      </c>
      <c r="BG411" s="205">
        <f>IF(N411="zákl. přenesená",J411,0)</f>
        <v>0</v>
      </c>
      <c r="BH411" s="205">
        <f>IF(N411="sníž. přenesená",J411,0)</f>
        <v>0</v>
      </c>
      <c r="BI411" s="205">
        <f>IF(N411="nulová",J411,0)</f>
        <v>0</v>
      </c>
      <c r="BJ411" s="17" t="s">
        <v>95</v>
      </c>
      <c r="BK411" s="205">
        <f>ROUND(I411*H411,2)</f>
        <v>0</v>
      </c>
      <c r="BL411" s="17" t="s">
        <v>215</v>
      </c>
      <c r="BM411" s="204" t="s">
        <v>744</v>
      </c>
    </row>
    <row r="412" spans="2:65" s="13" customFormat="1">
      <c r="B412" s="217"/>
      <c r="C412" s="218"/>
      <c r="D412" s="208" t="s">
        <v>217</v>
      </c>
      <c r="E412" s="219" t="s">
        <v>101</v>
      </c>
      <c r="F412" s="220" t="s">
        <v>745</v>
      </c>
      <c r="G412" s="218"/>
      <c r="H412" s="221">
        <v>1</v>
      </c>
      <c r="I412" s="222"/>
      <c r="J412" s="218"/>
      <c r="K412" s="218"/>
      <c r="L412" s="223"/>
      <c r="M412" s="224"/>
      <c r="N412" s="225"/>
      <c r="O412" s="225"/>
      <c r="P412" s="225"/>
      <c r="Q412" s="225"/>
      <c r="R412" s="225"/>
      <c r="S412" s="225"/>
      <c r="T412" s="226"/>
      <c r="AT412" s="227" t="s">
        <v>217</v>
      </c>
      <c r="AU412" s="227" t="s">
        <v>95</v>
      </c>
      <c r="AV412" s="13" t="s">
        <v>95</v>
      </c>
      <c r="AW412" s="13" t="s">
        <v>38</v>
      </c>
      <c r="AX412" s="13" t="s">
        <v>82</v>
      </c>
      <c r="AY412" s="227" t="s">
        <v>208</v>
      </c>
    </row>
    <row r="413" spans="2:65" s="13" customFormat="1">
      <c r="B413" s="217"/>
      <c r="C413" s="218"/>
      <c r="D413" s="208" t="s">
        <v>217</v>
      </c>
      <c r="E413" s="219" t="s">
        <v>103</v>
      </c>
      <c r="F413" s="220" t="s">
        <v>746</v>
      </c>
      <c r="G413" s="218"/>
      <c r="H413" s="221">
        <v>1</v>
      </c>
      <c r="I413" s="222"/>
      <c r="J413" s="218"/>
      <c r="K413" s="218"/>
      <c r="L413" s="223"/>
      <c r="M413" s="224"/>
      <c r="N413" s="225"/>
      <c r="O413" s="225"/>
      <c r="P413" s="225"/>
      <c r="Q413" s="225"/>
      <c r="R413" s="225"/>
      <c r="S413" s="225"/>
      <c r="T413" s="226"/>
      <c r="AT413" s="227" t="s">
        <v>217</v>
      </c>
      <c r="AU413" s="227" t="s">
        <v>95</v>
      </c>
      <c r="AV413" s="13" t="s">
        <v>95</v>
      </c>
      <c r="AW413" s="13" t="s">
        <v>38</v>
      </c>
      <c r="AX413" s="13" t="s">
        <v>82</v>
      </c>
      <c r="AY413" s="227" t="s">
        <v>208</v>
      </c>
    </row>
    <row r="414" spans="2:65" s="15" customFormat="1">
      <c r="B414" s="239"/>
      <c r="C414" s="240"/>
      <c r="D414" s="208" t="s">
        <v>217</v>
      </c>
      <c r="E414" s="241" t="s">
        <v>1</v>
      </c>
      <c r="F414" s="242" t="s">
        <v>268</v>
      </c>
      <c r="G414" s="240"/>
      <c r="H414" s="243">
        <v>2</v>
      </c>
      <c r="I414" s="244"/>
      <c r="J414" s="240"/>
      <c r="K414" s="240"/>
      <c r="L414" s="245"/>
      <c r="M414" s="246"/>
      <c r="N414" s="247"/>
      <c r="O414" s="247"/>
      <c r="P414" s="247"/>
      <c r="Q414" s="247"/>
      <c r="R414" s="247"/>
      <c r="S414" s="247"/>
      <c r="T414" s="248"/>
      <c r="AT414" s="249" t="s">
        <v>217</v>
      </c>
      <c r="AU414" s="249" t="s">
        <v>95</v>
      </c>
      <c r="AV414" s="15" t="s">
        <v>215</v>
      </c>
      <c r="AW414" s="15" t="s">
        <v>38</v>
      </c>
      <c r="AX414" s="15" t="s">
        <v>22</v>
      </c>
      <c r="AY414" s="249" t="s">
        <v>208</v>
      </c>
    </row>
    <row r="415" spans="2:65" s="1" customFormat="1" ht="32.450000000000003" customHeight="1">
      <c r="B415" s="34"/>
      <c r="C415" s="250" t="s">
        <v>747</v>
      </c>
      <c r="D415" s="250" t="s">
        <v>296</v>
      </c>
      <c r="E415" s="251" t="s">
        <v>748</v>
      </c>
      <c r="F415" s="252" t="s">
        <v>749</v>
      </c>
      <c r="G415" s="253" t="s">
        <v>272</v>
      </c>
      <c r="H415" s="254">
        <v>2</v>
      </c>
      <c r="I415" s="255"/>
      <c r="J415" s="256">
        <f>ROUND(I415*H415,2)</f>
        <v>0</v>
      </c>
      <c r="K415" s="252" t="s">
        <v>1</v>
      </c>
      <c r="L415" s="257"/>
      <c r="M415" s="258" t="s">
        <v>1</v>
      </c>
      <c r="N415" s="259" t="s">
        <v>48</v>
      </c>
      <c r="O415" s="66"/>
      <c r="P415" s="202">
        <f>O415*H415</f>
        <v>0</v>
      </c>
      <c r="Q415" s="202">
        <v>0</v>
      </c>
      <c r="R415" s="202">
        <f>Q415*H415</f>
        <v>0</v>
      </c>
      <c r="S415" s="202">
        <v>0</v>
      </c>
      <c r="T415" s="203">
        <f>S415*H415</f>
        <v>0</v>
      </c>
      <c r="AR415" s="204" t="s">
        <v>246</v>
      </c>
      <c r="AT415" s="204" t="s">
        <v>296</v>
      </c>
      <c r="AU415" s="204" t="s">
        <v>95</v>
      </c>
      <c r="AY415" s="17" t="s">
        <v>208</v>
      </c>
      <c r="BE415" s="205">
        <f>IF(N415="základní",J415,0)</f>
        <v>0</v>
      </c>
      <c r="BF415" s="205">
        <f>IF(N415="snížená",J415,0)</f>
        <v>0</v>
      </c>
      <c r="BG415" s="205">
        <f>IF(N415="zákl. přenesená",J415,0)</f>
        <v>0</v>
      </c>
      <c r="BH415" s="205">
        <f>IF(N415="sníž. přenesená",J415,0)</f>
        <v>0</v>
      </c>
      <c r="BI415" s="205">
        <f>IF(N415="nulová",J415,0)</f>
        <v>0</v>
      </c>
      <c r="BJ415" s="17" t="s">
        <v>95</v>
      </c>
      <c r="BK415" s="205">
        <f>ROUND(I415*H415,2)</f>
        <v>0</v>
      </c>
      <c r="BL415" s="17" t="s">
        <v>215</v>
      </c>
      <c r="BM415" s="204" t="s">
        <v>750</v>
      </c>
    </row>
    <row r="416" spans="2:65" s="13" customFormat="1">
      <c r="B416" s="217"/>
      <c r="C416" s="218"/>
      <c r="D416" s="208" t="s">
        <v>217</v>
      </c>
      <c r="E416" s="219" t="s">
        <v>1</v>
      </c>
      <c r="F416" s="220" t="s">
        <v>681</v>
      </c>
      <c r="G416" s="218"/>
      <c r="H416" s="221">
        <v>2</v>
      </c>
      <c r="I416" s="222"/>
      <c r="J416" s="218"/>
      <c r="K416" s="218"/>
      <c r="L416" s="223"/>
      <c r="M416" s="224"/>
      <c r="N416" s="225"/>
      <c r="O416" s="225"/>
      <c r="P416" s="225"/>
      <c r="Q416" s="225"/>
      <c r="R416" s="225"/>
      <c r="S416" s="225"/>
      <c r="T416" s="226"/>
      <c r="AT416" s="227" t="s">
        <v>217</v>
      </c>
      <c r="AU416" s="227" t="s">
        <v>95</v>
      </c>
      <c r="AV416" s="13" t="s">
        <v>95</v>
      </c>
      <c r="AW416" s="13" t="s">
        <v>38</v>
      </c>
      <c r="AX416" s="13" t="s">
        <v>22</v>
      </c>
      <c r="AY416" s="227" t="s">
        <v>208</v>
      </c>
    </row>
    <row r="417" spans="2:65" s="1" customFormat="1" ht="21.6" customHeight="1">
      <c r="B417" s="34"/>
      <c r="C417" s="193" t="s">
        <v>751</v>
      </c>
      <c r="D417" s="193" t="s">
        <v>210</v>
      </c>
      <c r="E417" s="194" t="s">
        <v>752</v>
      </c>
      <c r="F417" s="195" t="s">
        <v>753</v>
      </c>
      <c r="G417" s="196" t="s">
        <v>272</v>
      </c>
      <c r="H417" s="197">
        <v>1</v>
      </c>
      <c r="I417" s="198"/>
      <c r="J417" s="199">
        <f>ROUND(I417*H417,2)</f>
        <v>0</v>
      </c>
      <c r="K417" s="195" t="s">
        <v>214</v>
      </c>
      <c r="L417" s="38"/>
      <c r="M417" s="200" t="s">
        <v>1</v>
      </c>
      <c r="N417" s="201" t="s">
        <v>48</v>
      </c>
      <c r="O417" s="66"/>
      <c r="P417" s="202">
        <f>O417*H417</f>
        <v>0</v>
      </c>
      <c r="Q417" s="202">
        <v>4.4999999999999999E-4</v>
      </c>
      <c r="R417" s="202">
        <f>Q417*H417</f>
        <v>4.4999999999999999E-4</v>
      </c>
      <c r="S417" s="202">
        <v>0</v>
      </c>
      <c r="T417" s="203">
        <f>S417*H417</f>
        <v>0</v>
      </c>
      <c r="AR417" s="204" t="s">
        <v>295</v>
      </c>
      <c r="AT417" s="204" t="s">
        <v>210</v>
      </c>
      <c r="AU417" s="204" t="s">
        <v>95</v>
      </c>
      <c r="AY417" s="17" t="s">
        <v>208</v>
      </c>
      <c r="BE417" s="205">
        <f>IF(N417="základní",J417,0)</f>
        <v>0</v>
      </c>
      <c r="BF417" s="205">
        <f>IF(N417="snížená",J417,0)</f>
        <v>0</v>
      </c>
      <c r="BG417" s="205">
        <f>IF(N417="zákl. přenesená",J417,0)</f>
        <v>0</v>
      </c>
      <c r="BH417" s="205">
        <f>IF(N417="sníž. přenesená",J417,0)</f>
        <v>0</v>
      </c>
      <c r="BI417" s="205">
        <f>IF(N417="nulová",J417,0)</f>
        <v>0</v>
      </c>
      <c r="BJ417" s="17" t="s">
        <v>95</v>
      </c>
      <c r="BK417" s="205">
        <f>ROUND(I417*H417,2)</f>
        <v>0</v>
      </c>
      <c r="BL417" s="17" t="s">
        <v>295</v>
      </c>
      <c r="BM417" s="204" t="s">
        <v>754</v>
      </c>
    </row>
    <row r="418" spans="2:65" s="13" customFormat="1">
      <c r="B418" s="217"/>
      <c r="C418" s="218"/>
      <c r="D418" s="208" t="s">
        <v>217</v>
      </c>
      <c r="E418" s="219" t="s">
        <v>100</v>
      </c>
      <c r="F418" s="220" t="s">
        <v>755</v>
      </c>
      <c r="G418" s="218"/>
      <c r="H418" s="221">
        <v>1</v>
      </c>
      <c r="I418" s="222"/>
      <c r="J418" s="218"/>
      <c r="K418" s="218"/>
      <c r="L418" s="223"/>
      <c r="M418" s="224"/>
      <c r="N418" s="225"/>
      <c r="O418" s="225"/>
      <c r="P418" s="225"/>
      <c r="Q418" s="225"/>
      <c r="R418" s="225"/>
      <c r="S418" s="225"/>
      <c r="T418" s="226"/>
      <c r="AT418" s="227" t="s">
        <v>217</v>
      </c>
      <c r="AU418" s="227" t="s">
        <v>95</v>
      </c>
      <c r="AV418" s="13" t="s">
        <v>95</v>
      </c>
      <c r="AW418" s="13" t="s">
        <v>38</v>
      </c>
      <c r="AX418" s="13" t="s">
        <v>22</v>
      </c>
      <c r="AY418" s="227" t="s">
        <v>208</v>
      </c>
    </row>
    <row r="419" spans="2:65" s="1" customFormat="1" ht="21.6" customHeight="1">
      <c r="B419" s="34"/>
      <c r="C419" s="250" t="s">
        <v>756</v>
      </c>
      <c r="D419" s="250" t="s">
        <v>296</v>
      </c>
      <c r="E419" s="251" t="s">
        <v>757</v>
      </c>
      <c r="F419" s="252" t="s">
        <v>758</v>
      </c>
      <c r="G419" s="253" t="s">
        <v>272</v>
      </c>
      <c r="H419" s="254">
        <v>1</v>
      </c>
      <c r="I419" s="255"/>
      <c r="J419" s="256">
        <f>ROUND(I419*H419,2)</f>
        <v>0</v>
      </c>
      <c r="K419" s="252" t="s">
        <v>214</v>
      </c>
      <c r="L419" s="257"/>
      <c r="M419" s="258" t="s">
        <v>1</v>
      </c>
      <c r="N419" s="259" t="s">
        <v>48</v>
      </c>
      <c r="O419" s="66"/>
      <c r="P419" s="202">
        <f>O419*H419</f>
        <v>0</v>
      </c>
      <c r="Q419" s="202">
        <v>1.7999999999999999E-2</v>
      </c>
      <c r="R419" s="202">
        <f>Q419*H419</f>
        <v>1.7999999999999999E-2</v>
      </c>
      <c r="S419" s="202">
        <v>0</v>
      </c>
      <c r="T419" s="203">
        <f>S419*H419</f>
        <v>0</v>
      </c>
      <c r="AR419" s="204" t="s">
        <v>399</v>
      </c>
      <c r="AT419" s="204" t="s">
        <v>296</v>
      </c>
      <c r="AU419" s="204" t="s">
        <v>95</v>
      </c>
      <c r="AY419" s="17" t="s">
        <v>208</v>
      </c>
      <c r="BE419" s="205">
        <f>IF(N419="základní",J419,0)</f>
        <v>0</v>
      </c>
      <c r="BF419" s="205">
        <f>IF(N419="snížená",J419,0)</f>
        <v>0</v>
      </c>
      <c r="BG419" s="205">
        <f>IF(N419="zákl. přenesená",J419,0)</f>
        <v>0</v>
      </c>
      <c r="BH419" s="205">
        <f>IF(N419="sníž. přenesená",J419,0)</f>
        <v>0</v>
      </c>
      <c r="BI419" s="205">
        <f>IF(N419="nulová",J419,0)</f>
        <v>0</v>
      </c>
      <c r="BJ419" s="17" t="s">
        <v>95</v>
      </c>
      <c r="BK419" s="205">
        <f>ROUND(I419*H419,2)</f>
        <v>0</v>
      </c>
      <c r="BL419" s="17" t="s">
        <v>295</v>
      </c>
      <c r="BM419" s="204" t="s">
        <v>759</v>
      </c>
    </row>
    <row r="420" spans="2:65" s="13" customFormat="1">
      <c r="B420" s="217"/>
      <c r="C420" s="218"/>
      <c r="D420" s="208" t="s">
        <v>217</v>
      </c>
      <c r="E420" s="219" t="s">
        <v>1</v>
      </c>
      <c r="F420" s="220" t="s">
        <v>100</v>
      </c>
      <c r="G420" s="218"/>
      <c r="H420" s="221">
        <v>1</v>
      </c>
      <c r="I420" s="222"/>
      <c r="J420" s="218"/>
      <c r="K420" s="218"/>
      <c r="L420" s="223"/>
      <c r="M420" s="224"/>
      <c r="N420" s="225"/>
      <c r="O420" s="225"/>
      <c r="P420" s="225"/>
      <c r="Q420" s="225"/>
      <c r="R420" s="225"/>
      <c r="S420" s="225"/>
      <c r="T420" s="226"/>
      <c r="AT420" s="227" t="s">
        <v>217</v>
      </c>
      <c r="AU420" s="227" t="s">
        <v>95</v>
      </c>
      <c r="AV420" s="13" t="s">
        <v>95</v>
      </c>
      <c r="AW420" s="13" t="s">
        <v>38</v>
      </c>
      <c r="AX420" s="13" t="s">
        <v>22</v>
      </c>
      <c r="AY420" s="227" t="s">
        <v>208</v>
      </c>
    </row>
    <row r="421" spans="2:65" s="1" customFormat="1" ht="21.6" customHeight="1">
      <c r="B421" s="34"/>
      <c r="C421" s="193" t="s">
        <v>760</v>
      </c>
      <c r="D421" s="193" t="s">
        <v>210</v>
      </c>
      <c r="E421" s="194" t="s">
        <v>761</v>
      </c>
      <c r="F421" s="195" t="s">
        <v>762</v>
      </c>
      <c r="G421" s="196" t="s">
        <v>272</v>
      </c>
      <c r="H421" s="197">
        <v>2</v>
      </c>
      <c r="I421" s="198"/>
      <c r="J421" s="199">
        <f>ROUND(I421*H421,2)</f>
        <v>0</v>
      </c>
      <c r="K421" s="195" t="s">
        <v>214</v>
      </c>
      <c r="L421" s="38"/>
      <c r="M421" s="200" t="s">
        <v>1</v>
      </c>
      <c r="N421" s="201" t="s">
        <v>48</v>
      </c>
      <c r="O421" s="66"/>
      <c r="P421" s="202">
        <f>O421*H421</f>
        <v>0</v>
      </c>
      <c r="Q421" s="202">
        <v>0</v>
      </c>
      <c r="R421" s="202">
        <f>Q421*H421</f>
        <v>0</v>
      </c>
      <c r="S421" s="202">
        <v>0</v>
      </c>
      <c r="T421" s="203">
        <f>S421*H421</f>
        <v>0</v>
      </c>
      <c r="AR421" s="204" t="s">
        <v>295</v>
      </c>
      <c r="AT421" s="204" t="s">
        <v>210</v>
      </c>
      <c r="AU421" s="204" t="s">
        <v>95</v>
      </c>
      <c r="AY421" s="17" t="s">
        <v>208</v>
      </c>
      <c r="BE421" s="205">
        <f>IF(N421="základní",J421,0)</f>
        <v>0</v>
      </c>
      <c r="BF421" s="205">
        <f>IF(N421="snížená",J421,0)</f>
        <v>0</v>
      </c>
      <c r="BG421" s="205">
        <f>IF(N421="zákl. přenesená",J421,0)</f>
        <v>0</v>
      </c>
      <c r="BH421" s="205">
        <f>IF(N421="sníž. přenesená",J421,0)</f>
        <v>0</v>
      </c>
      <c r="BI421" s="205">
        <f>IF(N421="nulová",J421,0)</f>
        <v>0</v>
      </c>
      <c r="BJ421" s="17" t="s">
        <v>95</v>
      </c>
      <c r="BK421" s="205">
        <f>ROUND(I421*H421,2)</f>
        <v>0</v>
      </c>
      <c r="BL421" s="17" t="s">
        <v>295</v>
      </c>
      <c r="BM421" s="204" t="s">
        <v>763</v>
      </c>
    </row>
    <row r="422" spans="2:65" s="13" customFormat="1">
      <c r="B422" s="217"/>
      <c r="C422" s="218"/>
      <c r="D422" s="208" t="s">
        <v>217</v>
      </c>
      <c r="E422" s="219" t="s">
        <v>1</v>
      </c>
      <c r="F422" s="220" t="s">
        <v>647</v>
      </c>
      <c r="G422" s="218"/>
      <c r="H422" s="221">
        <v>2</v>
      </c>
      <c r="I422" s="222"/>
      <c r="J422" s="218"/>
      <c r="K422" s="218"/>
      <c r="L422" s="223"/>
      <c r="M422" s="224"/>
      <c r="N422" s="225"/>
      <c r="O422" s="225"/>
      <c r="P422" s="225"/>
      <c r="Q422" s="225"/>
      <c r="R422" s="225"/>
      <c r="S422" s="225"/>
      <c r="T422" s="226"/>
      <c r="AT422" s="227" t="s">
        <v>217</v>
      </c>
      <c r="AU422" s="227" t="s">
        <v>95</v>
      </c>
      <c r="AV422" s="13" t="s">
        <v>95</v>
      </c>
      <c r="AW422" s="13" t="s">
        <v>38</v>
      </c>
      <c r="AX422" s="13" t="s">
        <v>22</v>
      </c>
      <c r="AY422" s="227" t="s">
        <v>208</v>
      </c>
    </row>
    <row r="423" spans="2:65" s="1" customFormat="1" ht="21.6" customHeight="1">
      <c r="B423" s="34"/>
      <c r="C423" s="193" t="s">
        <v>764</v>
      </c>
      <c r="D423" s="193" t="s">
        <v>210</v>
      </c>
      <c r="E423" s="194" t="s">
        <v>765</v>
      </c>
      <c r="F423" s="195" t="s">
        <v>766</v>
      </c>
      <c r="G423" s="196" t="s">
        <v>272</v>
      </c>
      <c r="H423" s="197">
        <v>2</v>
      </c>
      <c r="I423" s="198"/>
      <c r="J423" s="199">
        <f>ROUND(I423*H423,2)</f>
        <v>0</v>
      </c>
      <c r="K423" s="195" t="s">
        <v>214</v>
      </c>
      <c r="L423" s="38"/>
      <c r="M423" s="200" t="s">
        <v>1</v>
      </c>
      <c r="N423" s="201" t="s">
        <v>48</v>
      </c>
      <c r="O423" s="66"/>
      <c r="P423" s="202">
        <f>O423*H423</f>
        <v>0</v>
      </c>
      <c r="Q423" s="202">
        <v>0</v>
      </c>
      <c r="R423" s="202">
        <f>Q423*H423</f>
        <v>0</v>
      </c>
      <c r="S423" s="202">
        <v>0</v>
      </c>
      <c r="T423" s="203">
        <f>S423*H423</f>
        <v>0</v>
      </c>
      <c r="AR423" s="204" t="s">
        <v>295</v>
      </c>
      <c r="AT423" s="204" t="s">
        <v>210</v>
      </c>
      <c r="AU423" s="204" t="s">
        <v>95</v>
      </c>
      <c r="AY423" s="17" t="s">
        <v>208</v>
      </c>
      <c r="BE423" s="205">
        <f>IF(N423="základní",J423,0)</f>
        <v>0</v>
      </c>
      <c r="BF423" s="205">
        <f>IF(N423="snížená",J423,0)</f>
        <v>0</v>
      </c>
      <c r="BG423" s="205">
        <f>IF(N423="zákl. přenesená",J423,0)</f>
        <v>0</v>
      </c>
      <c r="BH423" s="205">
        <f>IF(N423="sníž. přenesená",J423,0)</f>
        <v>0</v>
      </c>
      <c r="BI423" s="205">
        <f>IF(N423="nulová",J423,0)</f>
        <v>0</v>
      </c>
      <c r="BJ423" s="17" t="s">
        <v>95</v>
      </c>
      <c r="BK423" s="205">
        <f>ROUND(I423*H423,2)</f>
        <v>0</v>
      </c>
      <c r="BL423" s="17" t="s">
        <v>295</v>
      </c>
      <c r="BM423" s="204" t="s">
        <v>767</v>
      </c>
    </row>
    <row r="424" spans="2:65" s="13" customFormat="1">
      <c r="B424" s="217"/>
      <c r="C424" s="218"/>
      <c r="D424" s="208" t="s">
        <v>217</v>
      </c>
      <c r="E424" s="219" t="s">
        <v>1</v>
      </c>
      <c r="F424" s="220" t="s">
        <v>768</v>
      </c>
      <c r="G424" s="218"/>
      <c r="H424" s="221">
        <v>2</v>
      </c>
      <c r="I424" s="222"/>
      <c r="J424" s="218"/>
      <c r="K424" s="218"/>
      <c r="L424" s="223"/>
      <c r="M424" s="224"/>
      <c r="N424" s="225"/>
      <c r="O424" s="225"/>
      <c r="P424" s="225"/>
      <c r="Q424" s="225"/>
      <c r="R424" s="225"/>
      <c r="S424" s="225"/>
      <c r="T424" s="226"/>
      <c r="AT424" s="227" t="s">
        <v>217</v>
      </c>
      <c r="AU424" s="227" t="s">
        <v>95</v>
      </c>
      <c r="AV424" s="13" t="s">
        <v>95</v>
      </c>
      <c r="AW424" s="13" t="s">
        <v>38</v>
      </c>
      <c r="AX424" s="13" t="s">
        <v>22</v>
      </c>
      <c r="AY424" s="227" t="s">
        <v>208</v>
      </c>
    </row>
    <row r="425" spans="2:65" s="1" customFormat="1" ht="21.6" customHeight="1">
      <c r="B425" s="34"/>
      <c r="C425" s="250" t="s">
        <v>769</v>
      </c>
      <c r="D425" s="250" t="s">
        <v>296</v>
      </c>
      <c r="E425" s="251" t="s">
        <v>770</v>
      </c>
      <c r="F425" s="252" t="s">
        <v>771</v>
      </c>
      <c r="G425" s="253" t="s">
        <v>516</v>
      </c>
      <c r="H425" s="254">
        <v>6</v>
      </c>
      <c r="I425" s="255"/>
      <c r="J425" s="256">
        <f>ROUND(I425*H425,2)</f>
        <v>0</v>
      </c>
      <c r="K425" s="252" t="s">
        <v>1</v>
      </c>
      <c r="L425" s="257"/>
      <c r="M425" s="258" t="s">
        <v>1</v>
      </c>
      <c r="N425" s="259" t="s">
        <v>48</v>
      </c>
      <c r="O425" s="66"/>
      <c r="P425" s="202">
        <f>O425*H425</f>
        <v>0</v>
      </c>
      <c r="Q425" s="202">
        <v>3.0000000000000001E-3</v>
      </c>
      <c r="R425" s="202">
        <f>Q425*H425</f>
        <v>1.8000000000000002E-2</v>
      </c>
      <c r="S425" s="202">
        <v>0</v>
      </c>
      <c r="T425" s="203">
        <f>S425*H425</f>
        <v>0</v>
      </c>
      <c r="AR425" s="204" t="s">
        <v>399</v>
      </c>
      <c r="AT425" s="204" t="s">
        <v>296</v>
      </c>
      <c r="AU425" s="204" t="s">
        <v>95</v>
      </c>
      <c r="AY425" s="17" t="s">
        <v>208</v>
      </c>
      <c r="BE425" s="205">
        <f>IF(N425="základní",J425,0)</f>
        <v>0</v>
      </c>
      <c r="BF425" s="205">
        <f>IF(N425="snížená",J425,0)</f>
        <v>0</v>
      </c>
      <c r="BG425" s="205">
        <f>IF(N425="zákl. přenesená",J425,0)</f>
        <v>0</v>
      </c>
      <c r="BH425" s="205">
        <f>IF(N425="sníž. přenesená",J425,0)</f>
        <v>0</v>
      </c>
      <c r="BI425" s="205">
        <f>IF(N425="nulová",J425,0)</f>
        <v>0</v>
      </c>
      <c r="BJ425" s="17" t="s">
        <v>95</v>
      </c>
      <c r="BK425" s="205">
        <f>ROUND(I425*H425,2)</f>
        <v>0</v>
      </c>
      <c r="BL425" s="17" t="s">
        <v>295</v>
      </c>
      <c r="BM425" s="204" t="s">
        <v>772</v>
      </c>
    </row>
    <row r="426" spans="2:65" s="13" customFormat="1">
      <c r="B426" s="217"/>
      <c r="C426" s="218"/>
      <c r="D426" s="208" t="s">
        <v>217</v>
      </c>
      <c r="E426" s="219" t="s">
        <v>1</v>
      </c>
      <c r="F426" s="220" t="s">
        <v>773</v>
      </c>
      <c r="G426" s="218"/>
      <c r="H426" s="221">
        <v>6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217</v>
      </c>
      <c r="AU426" s="227" t="s">
        <v>95</v>
      </c>
      <c r="AV426" s="13" t="s">
        <v>95</v>
      </c>
      <c r="AW426" s="13" t="s">
        <v>38</v>
      </c>
      <c r="AX426" s="13" t="s">
        <v>22</v>
      </c>
      <c r="AY426" s="227" t="s">
        <v>208</v>
      </c>
    </row>
    <row r="427" spans="2:65" s="1" customFormat="1" ht="21.6" customHeight="1">
      <c r="B427" s="34"/>
      <c r="C427" s="193" t="s">
        <v>774</v>
      </c>
      <c r="D427" s="193" t="s">
        <v>210</v>
      </c>
      <c r="E427" s="194" t="s">
        <v>775</v>
      </c>
      <c r="F427" s="195" t="s">
        <v>776</v>
      </c>
      <c r="G427" s="196" t="s">
        <v>272</v>
      </c>
      <c r="H427" s="197">
        <v>1</v>
      </c>
      <c r="I427" s="198"/>
      <c r="J427" s="199">
        <f>ROUND(I427*H427,2)</f>
        <v>0</v>
      </c>
      <c r="K427" s="195" t="s">
        <v>214</v>
      </c>
      <c r="L427" s="38"/>
      <c r="M427" s="200" t="s">
        <v>1</v>
      </c>
      <c r="N427" s="201" t="s">
        <v>48</v>
      </c>
      <c r="O427" s="66"/>
      <c r="P427" s="202">
        <f>O427*H427</f>
        <v>0</v>
      </c>
      <c r="Q427" s="202">
        <v>0</v>
      </c>
      <c r="R427" s="202">
        <f>Q427*H427</f>
        <v>0</v>
      </c>
      <c r="S427" s="202">
        <v>0</v>
      </c>
      <c r="T427" s="203">
        <f>S427*H427</f>
        <v>0</v>
      </c>
      <c r="AR427" s="204" t="s">
        <v>295</v>
      </c>
      <c r="AT427" s="204" t="s">
        <v>210</v>
      </c>
      <c r="AU427" s="204" t="s">
        <v>95</v>
      </c>
      <c r="AY427" s="17" t="s">
        <v>208</v>
      </c>
      <c r="BE427" s="205">
        <f>IF(N427="základní",J427,0)</f>
        <v>0</v>
      </c>
      <c r="BF427" s="205">
        <f>IF(N427="snížená",J427,0)</f>
        <v>0</v>
      </c>
      <c r="BG427" s="205">
        <f>IF(N427="zákl. přenesená",J427,0)</f>
        <v>0</v>
      </c>
      <c r="BH427" s="205">
        <f>IF(N427="sníž. přenesená",J427,0)</f>
        <v>0</v>
      </c>
      <c r="BI427" s="205">
        <f>IF(N427="nulová",J427,0)</f>
        <v>0</v>
      </c>
      <c r="BJ427" s="17" t="s">
        <v>95</v>
      </c>
      <c r="BK427" s="205">
        <f>ROUND(I427*H427,2)</f>
        <v>0</v>
      </c>
      <c r="BL427" s="17" t="s">
        <v>295</v>
      </c>
      <c r="BM427" s="204" t="s">
        <v>777</v>
      </c>
    </row>
    <row r="428" spans="2:65" s="13" customFormat="1">
      <c r="B428" s="217"/>
      <c r="C428" s="218"/>
      <c r="D428" s="208" t="s">
        <v>217</v>
      </c>
      <c r="E428" s="219" t="s">
        <v>1</v>
      </c>
      <c r="F428" s="220" t="s">
        <v>94</v>
      </c>
      <c r="G428" s="218"/>
      <c r="H428" s="221">
        <v>1</v>
      </c>
      <c r="I428" s="222"/>
      <c r="J428" s="218"/>
      <c r="K428" s="218"/>
      <c r="L428" s="223"/>
      <c r="M428" s="224"/>
      <c r="N428" s="225"/>
      <c r="O428" s="225"/>
      <c r="P428" s="225"/>
      <c r="Q428" s="225"/>
      <c r="R428" s="225"/>
      <c r="S428" s="225"/>
      <c r="T428" s="226"/>
      <c r="AT428" s="227" t="s">
        <v>217</v>
      </c>
      <c r="AU428" s="227" t="s">
        <v>95</v>
      </c>
      <c r="AV428" s="13" t="s">
        <v>95</v>
      </c>
      <c r="AW428" s="13" t="s">
        <v>38</v>
      </c>
      <c r="AX428" s="13" t="s">
        <v>22</v>
      </c>
      <c r="AY428" s="227" t="s">
        <v>208</v>
      </c>
    </row>
    <row r="429" spans="2:65" s="1" customFormat="1" ht="21.6" customHeight="1">
      <c r="B429" s="34"/>
      <c r="C429" s="250" t="s">
        <v>778</v>
      </c>
      <c r="D429" s="250" t="s">
        <v>296</v>
      </c>
      <c r="E429" s="251" t="s">
        <v>779</v>
      </c>
      <c r="F429" s="252" t="s">
        <v>780</v>
      </c>
      <c r="G429" s="253" t="s">
        <v>272</v>
      </c>
      <c r="H429" s="254">
        <v>1</v>
      </c>
      <c r="I429" s="255"/>
      <c r="J429" s="256">
        <f>ROUND(I429*H429,2)</f>
        <v>0</v>
      </c>
      <c r="K429" s="252" t="s">
        <v>1</v>
      </c>
      <c r="L429" s="257"/>
      <c r="M429" s="258" t="s">
        <v>1</v>
      </c>
      <c r="N429" s="259" t="s">
        <v>48</v>
      </c>
      <c r="O429" s="66"/>
      <c r="P429" s="202">
        <f>O429*H429</f>
        <v>0</v>
      </c>
      <c r="Q429" s="202">
        <v>1.23E-3</v>
      </c>
      <c r="R429" s="202">
        <f>Q429*H429</f>
        <v>1.23E-3</v>
      </c>
      <c r="S429" s="202">
        <v>0</v>
      </c>
      <c r="T429" s="203">
        <f>S429*H429</f>
        <v>0</v>
      </c>
      <c r="AR429" s="204" t="s">
        <v>399</v>
      </c>
      <c r="AT429" s="204" t="s">
        <v>296</v>
      </c>
      <c r="AU429" s="204" t="s">
        <v>95</v>
      </c>
      <c r="AY429" s="17" t="s">
        <v>208</v>
      </c>
      <c r="BE429" s="205">
        <f>IF(N429="základní",J429,0)</f>
        <v>0</v>
      </c>
      <c r="BF429" s="205">
        <f>IF(N429="snížená",J429,0)</f>
        <v>0</v>
      </c>
      <c r="BG429" s="205">
        <f>IF(N429="zákl. přenesená",J429,0)</f>
        <v>0</v>
      </c>
      <c r="BH429" s="205">
        <f>IF(N429="sníž. přenesená",J429,0)</f>
        <v>0</v>
      </c>
      <c r="BI429" s="205">
        <f>IF(N429="nulová",J429,0)</f>
        <v>0</v>
      </c>
      <c r="BJ429" s="17" t="s">
        <v>95</v>
      </c>
      <c r="BK429" s="205">
        <f>ROUND(I429*H429,2)</f>
        <v>0</v>
      </c>
      <c r="BL429" s="17" t="s">
        <v>295</v>
      </c>
      <c r="BM429" s="204" t="s">
        <v>781</v>
      </c>
    </row>
    <row r="430" spans="2:65" s="13" customFormat="1">
      <c r="B430" s="217"/>
      <c r="C430" s="218"/>
      <c r="D430" s="208" t="s">
        <v>217</v>
      </c>
      <c r="E430" s="219" t="s">
        <v>1</v>
      </c>
      <c r="F430" s="220" t="s">
        <v>94</v>
      </c>
      <c r="G430" s="218"/>
      <c r="H430" s="221">
        <v>1</v>
      </c>
      <c r="I430" s="222"/>
      <c r="J430" s="218"/>
      <c r="K430" s="218"/>
      <c r="L430" s="223"/>
      <c r="M430" s="224"/>
      <c r="N430" s="225"/>
      <c r="O430" s="225"/>
      <c r="P430" s="225"/>
      <c r="Q430" s="225"/>
      <c r="R430" s="225"/>
      <c r="S430" s="225"/>
      <c r="T430" s="226"/>
      <c r="AT430" s="227" t="s">
        <v>217</v>
      </c>
      <c r="AU430" s="227" t="s">
        <v>95</v>
      </c>
      <c r="AV430" s="13" t="s">
        <v>95</v>
      </c>
      <c r="AW430" s="13" t="s">
        <v>38</v>
      </c>
      <c r="AX430" s="13" t="s">
        <v>22</v>
      </c>
      <c r="AY430" s="227" t="s">
        <v>208</v>
      </c>
    </row>
    <row r="431" spans="2:65" s="1" customFormat="1" ht="21.6" customHeight="1">
      <c r="B431" s="34"/>
      <c r="C431" s="193" t="s">
        <v>782</v>
      </c>
      <c r="D431" s="193" t="s">
        <v>210</v>
      </c>
      <c r="E431" s="194" t="s">
        <v>783</v>
      </c>
      <c r="F431" s="195" t="s">
        <v>784</v>
      </c>
      <c r="G431" s="196" t="s">
        <v>785</v>
      </c>
      <c r="H431" s="197">
        <v>1</v>
      </c>
      <c r="I431" s="198"/>
      <c r="J431" s="199">
        <f>ROUND(I431*H431,2)</f>
        <v>0</v>
      </c>
      <c r="K431" s="195" t="s">
        <v>1</v>
      </c>
      <c r="L431" s="38"/>
      <c r="M431" s="200" t="s">
        <v>1</v>
      </c>
      <c r="N431" s="201" t="s">
        <v>48</v>
      </c>
      <c r="O431" s="66"/>
      <c r="P431" s="202">
        <f>O431*H431</f>
        <v>0</v>
      </c>
      <c r="Q431" s="202">
        <v>0</v>
      </c>
      <c r="R431" s="202">
        <f>Q431*H431</f>
        <v>0</v>
      </c>
      <c r="S431" s="202">
        <v>0</v>
      </c>
      <c r="T431" s="203">
        <f>S431*H431</f>
        <v>0</v>
      </c>
      <c r="AR431" s="204" t="s">
        <v>295</v>
      </c>
      <c r="AT431" s="204" t="s">
        <v>210</v>
      </c>
      <c r="AU431" s="204" t="s">
        <v>95</v>
      </c>
      <c r="AY431" s="17" t="s">
        <v>208</v>
      </c>
      <c r="BE431" s="205">
        <f>IF(N431="základní",J431,0)</f>
        <v>0</v>
      </c>
      <c r="BF431" s="205">
        <f>IF(N431="snížená",J431,0)</f>
        <v>0</v>
      </c>
      <c r="BG431" s="205">
        <f>IF(N431="zákl. přenesená",J431,0)</f>
        <v>0</v>
      </c>
      <c r="BH431" s="205">
        <f>IF(N431="sníž. přenesená",J431,0)</f>
        <v>0</v>
      </c>
      <c r="BI431" s="205">
        <f>IF(N431="nulová",J431,0)</f>
        <v>0</v>
      </c>
      <c r="BJ431" s="17" t="s">
        <v>95</v>
      </c>
      <c r="BK431" s="205">
        <f>ROUND(I431*H431,2)</f>
        <v>0</v>
      </c>
      <c r="BL431" s="17" t="s">
        <v>295</v>
      </c>
      <c r="BM431" s="204" t="s">
        <v>786</v>
      </c>
    </row>
    <row r="432" spans="2:65" s="13" customFormat="1" ht="22.5">
      <c r="B432" s="217"/>
      <c r="C432" s="218"/>
      <c r="D432" s="208" t="s">
        <v>217</v>
      </c>
      <c r="E432" s="219" t="s">
        <v>1</v>
      </c>
      <c r="F432" s="220" t="s">
        <v>787</v>
      </c>
      <c r="G432" s="218"/>
      <c r="H432" s="221">
        <v>1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217</v>
      </c>
      <c r="AU432" s="227" t="s">
        <v>95</v>
      </c>
      <c r="AV432" s="13" t="s">
        <v>95</v>
      </c>
      <c r="AW432" s="13" t="s">
        <v>38</v>
      </c>
      <c r="AX432" s="13" t="s">
        <v>22</v>
      </c>
      <c r="AY432" s="227" t="s">
        <v>208</v>
      </c>
    </row>
    <row r="433" spans="2:65" s="1" customFormat="1" ht="21.6" customHeight="1">
      <c r="B433" s="34"/>
      <c r="C433" s="193" t="s">
        <v>788</v>
      </c>
      <c r="D433" s="193" t="s">
        <v>210</v>
      </c>
      <c r="E433" s="194" t="s">
        <v>789</v>
      </c>
      <c r="F433" s="195" t="s">
        <v>790</v>
      </c>
      <c r="G433" s="196" t="s">
        <v>272</v>
      </c>
      <c r="H433" s="197">
        <v>1</v>
      </c>
      <c r="I433" s="198"/>
      <c r="J433" s="199">
        <f>ROUND(I433*H433,2)</f>
        <v>0</v>
      </c>
      <c r="K433" s="195" t="s">
        <v>214</v>
      </c>
      <c r="L433" s="38"/>
      <c r="M433" s="200" t="s">
        <v>1</v>
      </c>
      <c r="N433" s="201" t="s">
        <v>48</v>
      </c>
      <c r="O433" s="66"/>
      <c r="P433" s="202">
        <f>O433*H433</f>
        <v>0</v>
      </c>
      <c r="Q433" s="202">
        <v>0</v>
      </c>
      <c r="R433" s="202">
        <f>Q433*H433</f>
        <v>0</v>
      </c>
      <c r="S433" s="202">
        <v>0.16600000000000001</v>
      </c>
      <c r="T433" s="203">
        <f>S433*H433</f>
        <v>0.16600000000000001</v>
      </c>
      <c r="AR433" s="204" t="s">
        <v>295</v>
      </c>
      <c r="AT433" s="204" t="s">
        <v>210</v>
      </c>
      <c r="AU433" s="204" t="s">
        <v>95</v>
      </c>
      <c r="AY433" s="17" t="s">
        <v>208</v>
      </c>
      <c r="BE433" s="205">
        <f>IF(N433="základní",J433,0)</f>
        <v>0</v>
      </c>
      <c r="BF433" s="205">
        <f>IF(N433="snížená",J433,0)</f>
        <v>0</v>
      </c>
      <c r="BG433" s="205">
        <f>IF(N433="zákl. přenesená",J433,0)</f>
        <v>0</v>
      </c>
      <c r="BH433" s="205">
        <f>IF(N433="sníž. přenesená",J433,0)</f>
        <v>0</v>
      </c>
      <c r="BI433" s="205">
        <f>IF(N433="nulová",J433,0)</f>
        <v>0</v>
      </c>
      <c r="BJ433" s="17" t="s">
        <v>95</v>
      </c>
      <c r="BK433" s="205">
        <f>ROUND(I433*H433,2)</f>
        <v>0</v>
      </c>
      <c r="BL433" s="17" t="s">
        <v>295</v>
      </c>
      <c r="BM433" s="204" t="s">
        <v>791</v>
      </c>
    </row>
    <row r="434" spans="2:65" s="13" customFormat="1">
      <c r="B434" s="217"/>
      <c r="C434" s="218"/>
      <c r="D434" s="208" t="s">
        <v>217</v>
      </c>
      <c r="E434" s="219" t="s">
        <v>1</v>
      </c>
      <c r="F434" s="220" t="s">
        <v>792</v>
      </c>
      <c r="G434" s="218"/>
      <c r="H434" s="221">
        <v>1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217</v>
      </c>
      <c r="AU434" s="227" t="s">
        <v>95</v>
      </c>
      <c r="AV434" s="13" t="s">
        <v>95</v>
      </c>
      <c r="AW434" s="13" t="s">
        <v>38</v>
      </c>
      <c r="AX434" s="13" t="s">
        <v>22</v>
      </c>
      <c r="AY434" s="227" t="s">
        <v>208</v>
      </c>
    </row>
    <row r="435" spans="2:65" s="1" customFormat="1" ht="21.6" customHeight="1">
      <c r="B435" s="34"/>
      <c r="C435" s="193" t="s">
        <v>793</v>
      </c>
      <c r="D435" s="193" t="s">
        <v>210</v>
      </c>
      <c r="E435" s="194" t="s">
        <v>794</v>
      </c>
      <c r="F435" s="195" t="s">
        <v>795</v>
      </c>
      <c r="G435" s="196" t="s">
        <v>272</v>
      </c>
      <c r="H435" s="197">
        <v>2</v>
      </c>
      <c r="I435" s="198"/>
      <c r="J435" s="199">
        <f>ROUND(I435*H435,2)</f>
        <v>0</v>
      </c>
      <c r="K435" s="195" t="s">
        <v>214</v>
      </c>
      <c r="L435" s="38"/>
      <c r="M435" s="200" t="s">
        <v>1</v>
      </c>
      <c r="N435" s="201" t="s">
        <v>48</v>
      </c>
      <c r="O435" s="66"/>
      <c r="P435" s="202">
        <f>O435*H435</f>
        <v>0</v>
      </c>
      <c r="Q435" s="202">
        <v>0</v>
      </c>
      <c r="R435" s="202">
        <f>Q435*H435</f>
        <v>0</v>
      </c>
      <c r="S435" s="202">
        <v>8.8099999999999998E-2</v>
      </c>
      <c r="T435" s="203">
        <f>S435*H435</f>
        <v>0.1762</v>
      </c>
      <c r="AR435" s="204" t="s">
        <v>295</v>
      </c>
      <c r="AT435" s="204" t="s">
        <v>210</v>
      </c>
      <c r="AU435" s="204" t="s">
        <v>95</v>
      </c>
      <c r="AY435" s="17" t="s">
        <v>208</v>
      </c>
      <c r="BE435" s="205">
        <f>IF(N435="základní",J435,0)</f>
        <v>0</v>
      </c>
      <c r="BF435" s="205">
        <f>IF(N435="snížená",J435,0)</f>
        <v>0</v>
      </c>
      <c r="BG435" s="205">
        <f>IF(N435="zákl. přenesená",J435,0)</f>
        <v>0</v>
      </c>
      <c r="BH435" s="205">
        <f>IF(N435="sníž. přenesená",J435,0)</f>
        <v>0</v>
      </c>
      <c r="BI435" s="205">
        <f>IF(N435="nulová",J435,0)</f>
        <v>0</v>
      </c>
      <c r="BJ435" s="17" t="s">
        <v>95</v>
      </c>
      <c r="BK435" s="205">
        <f>ROUND(I435*H435,2)</f>
        <v>0</v>
      </c>
      <c r="BL435" s="17" t="s">
        <v>295</v>
      </c>
      <c r="BM435" s="204" t="s">
        <v>796</v>
      </c>
    </row>
    <row r="436" spans="2:65" s="12" customFormat="1" ht="22.5">
      <c r="B436" s="206"/>
      <c r="C436" s="207"/>
      <c r="D436" s="208" t="s">
        <v>217</v>
      </c>
      <c r="E436" s="209" t="s">
        <v>1</v>
      </c>
      <c r="F436" s="210" t="s">
        <v>797</v>
      </c>
      <c r="G436" s="207"/>
      <c r="H436" s="209" t="s">
        <v>1</v>
      </c>
      <c r="I436" s="211"/>
      <c r="J436" s="207"/>
      <c r="K436" s="207"/>
      <c r="L436" s="212"/>
      <c r="M436" s="213"/>
      <c r="N436" s="214"/>
      <c r="O436" s="214"/>
      <c r="P436" s="214"/>
      <c r="Q436" s="214"/>
      <c r="R436" s="214"/>
      <c r="S436" s="214"/>
      <c r="T436" s="215"/>
      <c r="AT436" s="216" t="s">
        <v>217</v>
      </c>
      <c r="AU436" s="216" t="s">
        <v>95</v>
      </c>
      <c r="AV436" s="12" t="s">
        <v>22</v>
      </c>
      <c r="AW436" s="12" t="s">
        <v>38</v>
      </c>
      <c r="AX436" s="12" t="s">
        <v>82</v>
      </c>
      <c r="AY436" s="216" t="s">
        <v>208</v>
      </c>
    </row>
    <row r="437" spans="2:65" s="13" customFormat="1">
      <c r="B437" s="217"/>
      <c r="C437" s="218"/>
      <c r="D437" s="208" t="s">
        <v>217</v>
      </c>
      <c r="E437" s="219" t="s">
        <v>1</v>
      </c>
      <c r="F437" s="220" t="s">
        <v>798</v>
      </c>
      <c r="G437" s="218"/>
      <c r="H437" s="221">
        <v>2</v>
      </c>
      <c r="I437" s="222"/>
      <c r="J437" s="218"/>
      <c r="K437" s="218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217</v>
      </c>
      <c r="AU437" s="227" t="s">
        <v>95</v>
      </c>
      <c r="AV437" s="13" t="s">
        <v>95</v>
      </c>
      <c r="AW437" s="13" t="s">
        <v>38</v>
      </c>
      <c r="AX437" s="13" t="s">
        <v>22</v>
      </c>
      <c r="AY437" s="227" t="s">
        <v>208</v>
      </c>
    </row>
    <row r="438" spans="2:65" s="1" customFormat="1" ht="21.6" customHeight="1">
      <c r="B438" s="34"/>
      <c r="C438" s="193" t="s">
        <v>799</v>
      </c>
      <c r="D438" s="193" t="s">
        <v>210</v>
      </c>
      <c r="E438" s="194" t="s">
        <v>800</v>
      </c>
      <c r="F438" s="195" t="s">
        <v>801</v>
      </c>
      <c r="G438" s="196" t="s">
        <v>213</v>
      </c>
      <c r="H438" s="197">
        <v>0.54100000000000004</v>
      </c>
      <c r="I438" s="198"/>
      <c r="J438" s="199">
        <f>ROUND(I438*H438,2)</f>
        <v>0</v>
      </c>
      <c r="K438" s="195" t="s">
        <v>214</v>
      </c>
      <c r="L438" s="38"/>
      <c r="M438" s="200" t="s">
        <v>1</v>
      </c>
      <c r="N438" s="201" t="s">
        <v>48</v>
      </c>
      <c r="O438" s="66"/>
      <c r="P438" s="202">
        <f>O438*H438</f>
        <v>0</v>
      </c>
      <c r="Q438" s="202">
        <v>0</v>
      </c>
      <c r="R438" s="202">
        <f>Q438*H438</f>
        <v>0</v>
      </c>
      <c r="S438" s="202">
        <v>0</v>
      </c>
      <c r="T438" s="203">
        <f>S438*H438</f>
        <v>0</v>
      </c>
      <c r="AR438" s="204" t="s">
        <v>295</v>
      </c>
      <c r="AT438" s="204" t="s">
        <v>210</v>
      </c>
      <c r="AU438" s="204" t="s">
        <v>95</v>
      </c>
      <c r="AY438" s="17" t="s">
        <v>208</v>
      </c>
      <c r="BE438" s="205">
        <f>IF(N438="základní",J438,0)</f>
        <v>0</v>
      </c>
      <c r="BF438" s="205">
        <f>IF(N438="snížená",J438,0)</f>
        <v>0</v>
      </c>
      <c r="BG438" s="205">
        <f>IF(N438="zákl. přenesená",J438,0)</f>
        <v>0</v>
      </c>
      <c r="BH438" s="205">
        <f>IF(N438="sníž. přenesená",J438,0)</f>
        <v>0</v>
      </c>
      <c r="BI438" s="205">
        <f>IF(N438="nulová",J438,0)</f>
        <v>0</v>
      </c>
      <c r="BJ438" s="17" t="s">
        <v>95</v>
      </c>
      <c r="BK438" s="205">
        <f>ROUND(I438*H438,2)</f>
        <v>0</v>
      </c>
      <c r="BL438" s="17" t="s">
        <v>295</v>
      </c>
      <c r="BM438" s="204" t="s">
        <v>802</v>
      </c>
    </row>
    <row r="439" spans="2:65" s="1" customFormat="1" ht="21.6" customHeight="1">
      <c r="B439" s="34"/>
      <c r="C439" s="193" t="s">
        <v>803</v>
      </c>
      <c r="D439" s="193" t="s">
        <v>210</v>
      </c>
      <c r="E439" s="194" t="s">
        <v>804</v>
      </c>
      <c r="F439" s="195" t="s">
        <v>805</v>
      </c>
      <c r="G439" s="196" t="s">
        <v>213</v>
      </c>
      <c r="H439" s="197">
        <v>0.54100000000000004</v>
      </c>
      <c r="I439" s="198"/>
      <c r="J439" s="199">
        <f>ROUND(I439*H439,2)</f>
        <v>0</v>
      </c>
      <c r="K439" s="195" t="s">
        <v>214</v>
      </c>
      <c r="L439" s="38"/>
      <c r="M439" s="200" t="s">
        <v>1</v>
      </c>
      <c r="N439" s="201" t="s">
        <v>48</v>
      </c>
      <c r="O439" s="66"/>
      <c r="P439" s="202">
        <f>O439*H439</f>
        <v>0</v>
      </c>
      <c r="Q439" s="202">
        <v>0</v>
      </c>
      <c r="R439" s="202">
        <f>Q439*H439</f>
        <v>0</v>
      </c>
      <c r="S439" s="202">
        <v>0</v>
      </c>
      <c r="T439" s="203">
        <f>S439*H439</f>
        <v>0</v>
      </c>
      <c r="AR439" s="204" t="s">
        <v>295</v>
      </c>
      <c r="AT439" s="204" t="s">
        <v>210</v>
      </c>
      <c r="AU439" s="204" t="s">
        <v>95</v>
      </c>
      <c r="AY439" s="17" t="s">
        <v>208</v>
      </c>
      <c r="BE439" s="205">
        <f>IF(N439="základní",J439,0)</f>
        <v>0</v>
      </c>
      <c r="BF439" s="205">
        <f>IF(N439="snížená",J439,0)</f>
        <v>0</v>
      </c>
      <c r="BG439" s="205">
        <f>IF(N439="zákl. přenesená",J439,0)</f>
        <v>0</v>
      </c>
      <c r="BH439" s="205">
        <f>IF(N439="sníž. přenesená",J439,0)</f>
        <v>0</v>
      </c>
      <c r="BI439" s="205">
        <f>IF(N439="nulová",J439,0)</f>
        <v>0</v>
      </c>
      <c r="BJ439" s="17" t="s">
        <v>95</v>
      </c>
      <c r="BK439" s="205">
        <f>ROUND(I439*H439,2)</f>
        <v>0</v>
      </c>
      <c r="BL439" s="17" t="s">
        <v>295</v>
      </c>
      <c r="BM439" s="204" t="s">
        <v>806</v>
      </c>
    </row>
    <row r="440" spans="2:65" s="11" customFormat="1" ht="22.9" customHeight="1">
      <c r="B440" s="177"/>
      <c r="C440" s="178"/>
      <c r="D440" s="179" t="s">
        <v>81</v>
      </c>
      <c r="E440" s="191" t="s">
        <v>807</v>
      </c>
      <c r="F440" s="191" t="s">
        <v>808</v>
      </c>
      <c r="G440" s="178"/>
      <c r="H440" s="178"/>
      <c r="I440" s="181"/>
      <c r="J440" s="192">
        <f>BK440</f>
        <v>0</v>
      </c>
      <c r="K440" s="178"/>
      <c r="L440" s="183"/>
      <c r="M440" s="184"/>
      <c r="N440" s="185"/>
      <c r="O440" s="185"/>
      <c r="P440" s="186">
        <f>SUM(P441:P477)</f>
        <v>0</v>
      </c>
      <c r="Q440" s="185"/>
      <c r="R440" s="186">
        <f>SUM(R441:R477)</f>
        <v>0.39707680000000001</v>
      </c>
      <c r="S440" s="185"/>
      <c r="T440" s="187">
        <f>SUM(T441:T477)</f>
        <v>0.59984999999999999</v>
      </c>
      <c r="AR440" s="188" t="s">
        <v>95</v>
      </c>
      <c r="AT440" s="189" t="s">
        <v>81</v>
      </c>
      <c r="AU440" s="189" t="s">
        <v>22</v>
      </c>
      <c r="AY440" s="188" t="s">
        <v>208</v>
      </c>
      <c r="BK440" s="190">
        <f>SUM(BK441:BK477)</f>
        <v>0</v>
      </c>
    </row>
    <row r="441" spans="2:65" s="1" customFormat="1" ht="21.6" customHeight="1">
      <c r="B441" s="34"/>
      <c r="C441" s="193" t="s">
        <v>809</v>
      </c>
      <c r="D441" s="193" t="s">
        <v>210</v>
      </c>
      <c r="E441" s="194" t="s">
        <v>810</v>
      </c>
      <c r="F441" s="195" t="s">
        <v>811</v>
      </c>
      <c r="G441" s="196" t="s">
        <v>516</v>
      </c>
      <c r="H441" s="197">
        <v>10.8</v>
      </c>
      <c r="I441" s="198"/>
      <c r="J441" s="199">
        <f>ROUND(I441*H441,2)</f>
        <v>0</v>
      </c>
      <c r="K441" s="195" t="s">
        <v>214</v>
      </c>
      <c r="L441" s="38"/>
      <c r="M441" s="200" t="s">
        <v>1</v>
      </c>
      <c r="N441" s="201" t="s">
        <v>48</v>
      </c>
      <c r="O441" s="66"/>
      <c r="P441" s="202">
        <f>O441*H441</f>
        <v>0</v>
      </c>
      <c r="Q441" s="202">
        <v>4.6000000000000001E-4</v>
      </c>
      <c r="R441" s="202">
        <f>Q441*H441</f>
        <v>4.9680000000000002E-3</v>
      </c>
      <c r="S441" s="202">
        <v>0</v>
      </c>
      <c r="T441" s="203">
        <f>S441*H441</f>
        <v>0</v>
      </c>
      <c r="AR441" s="204" t="s">
        <v>295</v>
      </c>
      <c r="AT441" s="204" t="s">
        <v>210</v>
      </c>
      <c r="AU441" s="204" t="s">
        <v>95</v>
      </c>
      <c r="AY441" s="17" t="s">
        <v>208</v>
      </c>
      <c r="BE441" s="205">
        <f>IF(N441="základní",J441,0)</f>
        <v>0</v>
      </c>
      <c r="BF441" s="205">
        <f>IF(N441="snížená",J441,0)</f>
        <v>0</v>
      </c>
      <c r="BG441" s="205">
        <f>IF(N441="zákl. přenesená",J441,0)</f>
        <v>0</v>
      </c>
      <c r="BH441" s="205">
        <f>IF(N441="sníž. přenesená",J441,0)</f>
        <v>0</v>
      </c>
      <c r="BI441" s="205">
        <f>IF(N441="nulová",J441,0)</f>
        <v>0</v>
      </c>
      <c r="BJ441" s="17" t="s">
        <v>95</v>
      </c>
      <c r="BK441" s="205">
        <f>ROUND(I441*H441,2)</f>
        <v>0</v>
      </c>
      <c r="BL441" s="17" t="s">
        <v>295</v>
      </c>
      <c r="BM441" s="204" t="s">
        <v>812</v>
      </c>
    </row>
    <row r="442" spans="2:65" s="13" customFormat="1">
      <c r="B442" s="217"/>
      <c r="C442" s="218"/>
      <c r="D442" s="208" t="s">
        <v>217</v>
      </c>
      <c r="E442" s="219" t="s">
        <v>1</v>
      </c>
      <c r="F442" s="220" t="s">
        <v>813</v>
      </c>
      <c r="G442" s="218"/>
      <c r="H442" s="221">
        <v>0.38</v>
      </c>
      <c r="I442" s="222"/>
      <c r="J442" s="218"/>
      <c r="K442" s="218"/>
      <c r="L442" s="223"/>
      <c r="M442" s="224"/>
      <c r="N442" s="225"/>
      <c r="O442" s="225"/>
      <c r="P442" s="225"/>
      <c r="Q442" s="225"/>
      <c r="R442" s="225"/>
      <c r="S442" s="225"/>
      <c r="T442" s="226"/>
      <c r="AT442" s="227" t="s">
        <v>217</v>
      </c>
      <c r="AU442" s="227" t="s">
        <v>95</v>
      </c>
      <c r="AV442" s="13" t="s">
        <v>95</v>
      </c>
      <c r="AW442" s="13" t="s">
        <v>38</v>
      </c>
      <c r="AX442" s="13" t="s">
        <v>82</v>
      </c>
      <c r="AY442" s="227" t="s">
        <v>208</v>
      </c>
    </row>
    <row r="443" spans="2:65" s="13" customFormat="1">
      <c r="B443" s="217"/>
      <c r="C443" s="218"/>
      <c r="D443" s="208" t="s">
        <v>217</v>
      </c>
      <c r="E443" s="219" t="s">
        <v>1</v>
      </c>
      <c r="F443" s="220" t="s">
        <v>814</v>
      </c>
      <c r="G443" s="218"/>
      <c r="H443" s="221">
        <v>4.0999999999999996</v>
      </c>
      <c r="I443" s="222"/>
      <c r="J443" s="218"/>
      <c r="K443" s="218"/>
      <c r="L443" s="223"/>
      <c r="M443" s="224"/>
      <c r="N443" s="225"/>
      <c r="O443" s="225"/>
      <c r="P443" s="225"/>
      <c r="Q443" s="225"/>
      <c r="R443" s="225"/>
      <c r="S443" s="225"/>
      <c r="T443" s="226"/>
      <c r="AT443" s="227" t="s">
        <v>217</v>
      </c>
      <c r="AU443" s="227" t="s">
        <v>95</v>
      </c>
      <c r="AV443" s="13" t="s">
        <v>95</v>
      </c>
      <c r="AW443" s="13" t="s">
        <v>38</v>
      </c>
      <c r="AX443" s="13" t="s">
        <v>82</v>
      </c>
      <c r="AY443" s="227" t="s">
        <v>208</v>
      </c>
    </row>
    <row r="444" spans="2:65" s="13" customFormat="1">
      <c r="B444" s="217"/>
      <c r="C444" s="218"/>
      <c r="D444" s="208" t="s">
        <v>217</v>
      </c>
      <c r="E444" s="219" t="s">
        <v>1</v>
      </c>
      <c r="F444" s="220" t="s">
        <v>815</v>
      </c>
      <c r="G444" s="218"/>
      <c r="H444" s="221">
        <v>6.32</v>
      </c>
      <c r="I444" s="222"/>
      <c r="J444" s="218"/>
      <c r="K444" s="218"/>
      <c r="L444" s="223"/>
      <c r="M444" s="224"/>
      <c r="N444" s="225"/>
      <c r="O444" s="225"/>
      <c r="P444" s="225"/>
      <c r="Q444" s="225"/>
      <c r="R444" s="225"/>
      <c r="S444" s="225"/>
      <c r="T444" s="226"/>
      <c r="AT444" s="227" t="s">
        <v>217</v>
      </c>
      <c r="AU444" s="227" t="s">
        <v>95</v>
      </c>
      <c r="AV444" s="13" t="s">
        <v>95</v>
      </c>
      <c r="AW444" s="13" t="s">
        <v>38</v>
      </c>
      <c r="AX444" s="13" t="s">
        <v>82</v>
      </c>
      <c r="AY444" s="227" t="s">
        <v>208</v>
      </c>
    </row>
    <row r="445" spans="2:65" s="15" customFormat="1">
      <c r="B445" s="239"/>
      <c r="C445" s="240"/>
      <c r="D445" s="208" t="s">
        <v>217</v>
      </c>
      <c r="E445" s="241" t="s">
        <v>153</v>
      </c>
      <c r="F445" s="242" t="s">
        <v>268</v>
      </c>
      <c r="G445" s="240"/>
      <c r="H445" s="243">
        <v>10.8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AT445" s="249" t="s">
        <v>217</v>
      </c>
      <c r="AU445" s="249" t="s">
        <v>95</v>
      </c>
      <c r="AV445" s="15" t="s">
        <v>215</v>
      </c>
      <c r="AW445" s="15" t="s">
        <v>38</v>
      </c>
      <c r="AX445" s="15" t="s">
        <v>22</v>
      </c>
      <c r="AY445" s="249" t="s">
        <v>208</v>
      </c>
    </row>
    <row r="446" spans="2:65" s="1" customFormat="1" ht="21.6" customHeight="1">
      <c r="B446" s="34"/>
      <c r="C446" s="250" t="s">
        <v>816</v>
      </c>
      <c r="D446" s="250" t="s">
        <v>296</v>
      </c>
      <c r="E446" s="251" t="s">
        <v>817</v>
      </c>
      <c r="F446" s="252" t="s">
        <v>818</v>
      </c>
      <c r="G446" s="253" t="s">
        <v>272</v>
      </c>
      <c r="H446" s="254">
        <v>11.88</v>
      </c>
      <c r="I446" s="255"/>
      <c r="J446" s="256">
        <f>ROUND(I446*H446,2)</f>
        <v>0</v>
      </c>
      <c r="K446" s="252" t="s">
        <v>214</v>
      </c>
      <c r="L446" s="257"/>
      <c r="M446" s="258" t="s">
        <v>1</v>
      </c>
      <c r="N446" s="259" t="s">
        <v>48</v>
      </c>
      <c r="O446" s="66"/>
      <c r="P446" s="202">
        <f>O446*H446</f>
        <v>0</v>
      </c>
      <c r="Q446" s="202">
        <v>3.6000000000000002E-4</v>
      </c>
      <c r="R446" s="202">
        <f>Q446*H446</f>
        <v>4.2768000000000007E-3</v>
      </c>
      <c r="S446" s="202">
        <v>0</v>
      </c>
      <c r="T446" s="203">
        <f>S446*H446</f>
        <v>0</v>
      </c>
      <c r="AR446" s="204" t="s">
        <v>399</v>
      </c>
      <c r="AT446" s="204" t="s">
        <v>296</v>
      </c>
      <c r="AU446" s="204" t="s">
        <v>95</v>
      </c>
      <c r="AY446" s="17" t="s">
        <v>208</v>
      </c>
      <c r="BE446" s="205">
        <f>IF(N446="základní",J446,0)</f>
        <v>0</v>
      </c>
      <c r="BF446" s="205">
        <f>IF(N446="snížená",J446,0)</f>
        <v>0</v>
      </c>
      <c r="BG446" s="205">
        <f>IF(N446="zákl. přenesená",J446,0)</f>
        <v>0</v>
      </c>
      <c r="BH446" s="205">
        <f>IF(N446="sníž. přenesená",J446,0)</f>
        <v>0</v>
      </c>
      <c r="BI446" s="205">
        <f>IF(N446="nulová",J446,0)</f>
        <v>0</v>
      </c>
      <c r="BJ446" s="17" t="s">
        <v>95</v>
      </c>
      <c r="BK446" s="205">
        <f>ROUND(I446*H446,2)</f>
        <v>0</v>
      </c>
      <c r="BL446" s="17" t="s">
        <v>295</v>
      </c>
      <c r="BM446" s="204" t="s">
        <v>819</v>
      </c>
    </row>
    <row r="447" spans="2:65" s="13" customFormat="1">
      <c r="B447" s="217"/>
      <c r="C447" s="218"/>
      <c r="D447" s="208" t="s">
        <v>217</v>
      </c>
      <c r="E447" s="219" t="s">
        <v>1</v>
      </c>
      <c r="F447" s="220" t="s">
        <v>820</v>
      </c>
      <c r="G447" s="218"/>
      <c r="H447" s="221">
        <v>11.88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217</v>
      </c>
      <c r="AU447" s="227" t="s">
        <v>95</v>
      </c>
      <c r="AV447" s="13" t="s">
        <v>95</v>
      </c>
      <c r="AW447" s="13" t="s">
        <v>38</v>
      </c>
      <c r="AX447" s="13" t="s">
        <v>22</v>
      </c>
      <c r="AY447" s="227" t="s">
        <v>208</v>
      </c>
    </row>
    <row r="448" spans="2:65" s="1" customFormat="1" ht="21.6" customHeight="1">
      <c r="B448" s="34"/>
      <c r="C448" s="193" t="s">
        <v>821</v>
      </c>
      <c r="D448" s="193" t="s">
        <v>210</v>
      </c>
      <c r="E448" s="194" t="s">
        <v>822</v>
      </c>
      <c r="F448" s="195" t="s">
        <v>823</v>
      </c>
      <c r="G448" s="196" t="s">
        <v>223</v>
      </c>
      <c r="H448" s="197">
        <v>4.3</v>
      </c>
      <c r="I448" s="198"/>
      <c r="J448" s="199">
        <f>ROUND(I448*H448,2)</f>
        <v>0</v>
      </c>
      <c r="K448" s="195" t="s">
        <v>214</v>
      </c>
      <c r="L448" s="38"/>
      <c r="M448" s="200" t="s">
        <v>1</v>
      </c>
      <c r="N448" s="201" t="s">
        <v>48</v>
      </c>
      <c r="O448" s="66"/>
      <c r="P448" s="202">
        <f>O448*H448</f>
        <v>0</v>
      </c>
      <c r="Q448" s="202">
        <v>0</v>
      </c>
      <c r="R448" s="202">
        <f>Q448*H448</f>
        <v>0</v>
      </c>
      <c r="S448" s="202">
        <v>0.13950000000000001</v>
      </c>
      <c r="T448" s="203">
        <f>S448*H448</f>
        <v>0.59984999999999999</v>
      </c>
      <c r="AR448" s="204" t="s">
        <v>295</v>
      </c>
      <c r="AT448" s="204" t="s">
        <v>210</v>
      </c>
      <c r="AU448" s="204" t="s">
        <v>95</v>
      </c>
      <c r="AY448" s="17" t="s">
        <v>208</v>
      </c>
      <c r="BE448" s="205">
        <f>IF(N448="základní",J448,0)</f>
        <v>0</v>
      </c>
      <c r="BF448" s="205">
        <f>IF(N448="snížená",J448,0)</f>
        <v>0</v>
      </c>
      <c r="BG448" s="205">
        <f>IF(N448="zákl. přenesená",J448,0)</f>
        <v>0</v>
      </c>
      <c r="BH448" s="205">
        <f>IF(N448="sníž. přenesená",J448,0)</f>
        <v>0</v>
      </c>
      <c r="BI448" s="205">
        <f>IF(N448="nulová",J448,0)</f>
        <v>0</v>
      </c>
      <c r="BJ448" s="17" t="s">
        <v>95</v>
      </c>
      <c r="BK448" s="205">
        <f>ROUND(I448*H448,2)</f>
        <v>0</v>
      </c>
      <c r="BL448" s="17" t="s">
        <v>295</v>
      </c>
      <c r="BM448" s="204" t="s">
        <v>824</v>
      </c>
    </row>
    <row r="449" spans="2:65" s="13" customFormat="1">
      <c r="B449" s="217"/>
      <c r="C449" s="218"/>
      <c r="D449" s="208" t="s">
        <v>217</v>
      </c>
      <c r="E449" s="219" t="s">
        <v>1</v>
      </c>
      <c r="F449" s="220" t="s">
        <v>119</v>
      </c>
      <c r="G449" s="218"/>
      <c r="H449" s="221">
        <v>4.3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217</v>
      </c>
      <c r="AU449" s="227" t="s">
        <v>95</v>
      </c>
      <c r="AV449" s="13" t="s">
        <v>95</v>
      </c>
      <c r="AW449" s="13" t="s">
        <v>38</v>
      </c>
      <c r="AX449" s="13" t="s">
        <v>22</v>
      </c>
      <c r="AY449" s="227" t="s">
        <v>208</v>
      </c>
    </row>
    <row r="450" spans="2:65" s="1" customFormat="1" ht="21.6" customHeight="1">
      <c r="B450" s="34"/>
      <c r="C450" s="193" t="s">
        <v>825</v>
      </c>
      <c r="D450" s="193" t="s">
        <v>210</v>
      </c>
      <c r="E450" s="194" t="s">
        <v>826</v>
      </c>
      <c r="F450" s="195" t="s">
        <v>827</v>
      </c>
      <c r="G450" s="196" t="s">
        <v>223</v>
      </c>
      <c r="H450" s="197">
        <v>13</v>
      </c>
      <c r="I450" s="198"/>
      <c r="J450" s="199">
        <f>ROUND(I450*H450,2)</f>
        <v>0</v>
      </c>
      <c r="K450" s="195" t="s">
        <v>214</v>
      </c>
      <c r="L450" s="38"/>
      <c r="M450" s="200" t="s">
        <v>1</v>
      </c>
      <c r="N450" s="201" t="s">
        <v>48</v>
      </c>
      <c r="O450" s="66"/>
      <c r="P450" s="202">
        <f>O450*H450</f>
        <v>0</v>
      </c>
      <c r="Q450" s="202">
        <v>4.0000000000000001E-3</v>
      </c>
      <c r="R450" s="202">
        <f>Q450*H450</f>
        <v>5.2000000000000005E-2</v>
      </c>
      <c r="S450" s="202">
        <v>0</v>
      </c>
      <c r="T450" s="203">
        <f>S450*H450</f>
        <v>0</v>
      </c>
      <c r="AR450" s="204" t="s">
        <v>295</v>
      </c>
      <c r="AT450" s="204" t="s">
        <v>210</v>
      </c>
      <c r="AU450" s="204" t="s">
        <v>95</v>
      </c>
      <c r="AY450" s="17" t="s">
        <v>208</v>
      </c>
      <c r="BE450" s="205">
        <f>IF(N450="základní",J450,0)</f>
        <v>0</v>
      </c>
      <c r="BF450" s="205">
        <f>IF(N450="snížená",J450,0)</f>
        <v>0</v>
      </c>
      <c r="BG450" s="205">
        <f>IF(N450="zákl. přenesená",J450,0)</f>
        <v>0</v>
      </c>
      <c r="BH450" s="205">
        <f>IF(N450="sníž. přenesená",J450,0)</f>
        <v>0</v>
      </c>
      <c r="BI450" s="205">
        <f>IF(N450="nulová",J450,0)</f>
        <v>0</v>
      </c>
      <c r="BJ450" s="17" t="s">
        <v>95</v>
      </c>
      <c r="BK450" s="205">
        <f>ROUND(I450*H450,2)</f>
        <v>0</v>
      </c>
      <c r="BL450" s="17" t="s">
        <v>295</v>
      </c>
      <c r="BM450" s="204" t="s">
        <v>828</v>
      </c>
    </row>
    <row r="451" spans="2:65" s="13" customFormat="1">
      <c r="B451" s="217"/>
      <c r="C451" s="218"/>
      <c r="D451" s="208" t="s">
        <v>217</v>
      </c>
      <c r="E451" s="219" t="s">
        <v>109</v>
      </c>
      <c r="F451" s="220" t="s">
        <v>829</v>
      </c>
      <c r="G451" s="218"/>
      <c r="H451" s="221">
        <v>13</v>
      </c>
      <c r="I451" s="222"/>
      <c r="J451" s="218"/>
      <c r="K451" s="218"/>
      <c r="L451" s="223"/>
      <c r="M451" s="224"/>
      <c r="N451" s="225"/>
      <c r="O451" s="225"/>
      <c r="P451" s="225"/>
      <c r="Q451" s="225"/>
      <c r="R451" s="225"/>
      <c r="S451" s="225"/>
      <c r="T451" s="226"/>
      <c r="AT451" s="227" t="s">
        <v>217</v>
      </c>
      <c r="AU451" s="227" t="s">
        <v>95</v>
      </c>
      <c r="AV451" s="13" t="s">
        <v>95</v>
      </c>
      <c r="AW451" s="13" t="s">
        <v>38</v>
      </c>
      <c r="AX451" s="13" t="s">
        <v>22</v>
      </c>
      <c r="AY451" s="227" t="s">
        <v>208</v>
      </c>
    </row>
    <row r="452" spans="2:65" s="12" customFormat="1">
      <c r="B452" s="206"/>
      <c r="C452" s="207"/>
      <c r="D452" s="208" t="s">
        <v>217</v>
      </c>
      <c r="E452" s="209" t="s">
        <v>1</v>
      </c>
      <c r="F452" s="210" t="s">
        <v>830</v>
      </c>
      <c r="G452" s="207"/>
      <c r="H452" s="209" t="s">
        <v>1</v>
      </c>
      <c r="I452" s="211"/>
      <c r="J452" s="207"/>
      <c r="K452" s="207"/>
      <c r="L452" s="212"/>
      <c r="M452" s="213"/>
      <c r="N452" s="214"/>
      <c r="O452" s="214"/>
      <c r="P452" s="214"/>
      <c r="Q452" s="214"/>
      <c r="R452" s="214"/>
      <c r="S452" s="214"/>
      <c r="T452" s="215"/>
      <c r="AT452" s="216" t="s">
        <v>217</v>
      </c>
      <c r="AU452" s="216" t="s">
        <v>95</v>
      </c>
      <c r="AV452" s="12" t="s">
        <v>22</v>
      </c>
      <c r="AW452" s="12" t="s">
        <v>38</v>
      </c>
      <c r="AX452" s="12" t="s">
        <v>82</v>
      </c>
      <c r="AY452" s="216" t="s">
        <v>208</v>
      </c>
    </row>
    <row r="453" spans="2:65" s="1" customFormat="1" ht="21.6" customHeight="1">
      <c r="B453" s="34"/>
      <c r="C453" s="250" t="s">
        <v>831</v>
      </c>
      <c r="D453" s="250" t="s">
        <v>296</v>
      </c>
      <c r="E453" s="251" t="s">
        <v>832</v>
      </c>
      <c r="F453" s="252" t="s">
        <v>833</v>
      </c>
      <c r="G453" s="253" t="s">
        <v>223</v>
      </c>
      <c r="H453" s="254">
        <v>14.3</v>
      </c>
      <c r="I453" s="255"/>
      <c r="J453" s="256">
        <f>ROUND(I453*H453,2)</f>
        <v>0</v>
      </c>
      <c r="K453" s="252" t="s">
        <v>214</v>
      </c>
      <c r="L453" s="257"/>
      <c r="M453" s="258" t="s">
        <v>1</v>
      </c>
      <c r="N453" s="259" t="s">
        <v>48</v>
      </c>
      <c r="O453" s="66"/>
      <c r="P453" s="202">
        <f>O453*H453</f>
        <v>0</v>
      </c>
      <c r="Q453" s="202">
        <v>1.55E-2</v>
      </c>
      <c r="R453" s="202">
        <f>Q453*H453</f>
        <v>0.22165000000000001</v>
      </c>
      <c r="S453" s="202">
        <v>0</v>
      </c>
      <c r="T453" s="203">
        <f>S453*H453</f>
        <v>0</v>
      </c>
      <c r="AR453" s="204" t="s">
        <v>399</v>
      </c>
      <c r="AT453" s="204" t="s">
        <v>296</v>
      </c>
      <c r="AU453" s="204" t="s">
        <v>95</v>
      </c>
      <c r="AY453" s="17" t="s">
        <v>208</v>
      </c>
      <c r="BE453" s="205">
        <f>IF(N453="základní",J453,0)</f>
        <v>0</v>
      </c>
      <c r="BF453" s="205">
        <f>IF(N453="snížená",J453,0)</f>
        <v>0</v>
      </c>
      <c r="BG453" s="205">
        <f>IF(N453="zákl. přenesená",J453,0)</f>
        <v>0</v>
      </c>
      <c r="BH453" s="205">
        <f>IF(N453="sníž. přenesená",J453,0)</f>
        <v>0</v>
      </c>
      <c r="BI453" s="205">
        <f>IF(N453="nulová",J453,0)</f>
        <v>0</v>
      </c>
      <c r="BJ453" s="17" t="s">
        <v>95</v>
      </c>
      <c r="BK453" s="205">
        <f>ROUND(I453*H453,2)</f>
        <v>0</v>
      </c>
      <c r="BL453" s="17" t="s">
        <v>295</v>
      </c>
      <c r="BM453" s="204" t="s">
        <v>834</v>
      </c>
    </row>
    <row r="454" spans="2:65" s="13" customFormat="1">
      <c r="B454" s="217"/>
      <c r="C454" s="218"/>
      <c r="D454" s="208" t="s">
        <v>217</v>
      </c>
      <c r="E454" s="219" t="s">
        <v>1</v>
      </c>
      <c r="F454" s="220" t="s">
        <v>835</v>
      </c>
      <c r="G454" s="218"/>
      <c r="H454" s="221">
        <v>14.3</v>
      </c>
      <c r="I454" s="222"/>
      <c r="J454" s="218"/>
      <c r="K454" s="218"/>
      <c r="L454" s="223"/>
      <c r="M454" s="224"/>
      <c r="N454" s="225"/>
      <c r="O454" s="225"/>
      <c r="P454" s="225"/>
      <c r="Q454" s="225"/>
      <c r="R454" s="225"/>
      <c r="S454" s="225"/>
      <c r="T454" s="226"/>
      <c r="AT454" s="227" t="s">
        <v>217</v>
      </c>
      <c r="AU454" s="227" t="s">
        <v>95</v>
      </c>
      <c r="AV454" s="13" t="s">
        <v>95</v>
      </c>
      <c r="AW454" s="13" t="s">
        <v>38</v>
      </c>
      <c r="AX454" s="13" t="s">
        <v>22</v>
      </c>
      <c r="AY454" s="227" t="s">
        <v>208</v>
      </c>
    </row>
    <row r="455" spans="2:65" s="1" customFormat="1" ht="21.6" customHeight="1">
      <c r="B455" s="34"/>
      <c r="C455" s="193" t="s">
        <v>836</v>
      </c>
      <c r="D455" s="193" t="s">
        <v>210</v>
      </c>
      <c r="E455" s="194" t="s">
        <v>837</v>
      </c>
      <c r="F455" s="195" t="s">
        <v>838</v>
      </c>
      <c r="G455" s="196" t="s">
        <v>223</v>
      </c>
      <c r="H455" s="197">
        <v>5.5</v>
      </c>
      <c r="I455" s="198"/>
      <c r="J455" s="199">
        <f>ROUND(I455*H455,2)</f>
        <v>0</v>
      </c>
      <c r="K455" s="195" t="s">
        <v>214</v>
      </c>
      <c r="L455" s="38"/>
      <c r="M455" s="200" t="s">
        <v>1</v>
      </c>
      <c r="N455" s="201" t="s">
        <v>48</v>
      </c>
      <c r="O455" s="66"/>
      <c r="P455" s="202">
        <f>O455*H455</f>
        <v>0</v>
      </c>
      <c r="Q455" s="202">
        <v>0</v>
      </c>
      <c r="R455" s="202">
        <f>Q455*H455</f>
        <v>0</v>
      </c>
      <c r="S455" s="202">
        <v>0</v>
      </c>
      <c r="T455" s="203">
        <f>S455*H455</f>
        <v>0</v>
      </c>
      <c r="AR455" s="204" t="s">
        <v>295</v>
      </c>
      <c r="AT455" s="204" t="s">
        <v>210</v>
      </c>
      <c r="AU455" s="204" t="s">
        <v>95</v>
      </c>
      <c r="AY455" s="17" t="s">
        <v>208</v>
      </c>
      <c r="BE455" s="205">
        <f>IF(N455="základní",J455,0)</f>
        <v>0</v>
      </c>
      <c r="BF455" s="205">
        <f>IF(N455="snížená",J455,0)</f>
        <v>0</v>
      </c>
      <c r="BG455" s="205">
        <f>IF(N455="zákl. přenesená",J455,0)</f>
        <v>0</v>
      </c>
      <c r="BH455" s="205">
        <f>IF(N455="sníž. přenesená",J455,0)</f>
        <v>0</v>
      </c>
      <c r="BI455" s="205">
        <f>IF(N455="nulová",J455,0)</f>
        <v>0</v>
      </c>
      <c r="BJ455" s="17" t="s">
        <v>95</v>
      </c>
      <c r="BK455" s="205">
        <f>ROUND(I455*H455,2)</f>
        <v>0</v>
      </c>
      <c r="BL455" s="17" t="s">
        <v>295</v>
      </c>
      <c r="BM455" s="204" t="s">
        <v>839</v>
      </c>
    </row>
    <row r="456" spans="2:65" s="13" customFormat="1">
      <c r="B456" s="217"/>
      <c r="C456" s="218"/>
      <c r="D456" s="208" t="s">
        <v>217</v>
      </c>
      <c r="E456" s="219" t="s">
        <v>1</v>
      </c>
      <c r="F456" s="220" t="s">
        <v>840</v>
      </c>
      <c r="G456" s="218"/>
      <c r="H456" s="221">
        <v>5.5</v>
      </c>
      <c r="I456" s="222"/>
      <c r="J456" s="218"/>
      <c r="K456" s="218"/>
      <c r="L456" s="223"/>
      <c r="M456" s="224"/>
      <c r="N456" s="225"/>
      <c r="O456" s="225"/>
      <c r="P456" s="225"/>
      <c r="Q456" s="225"/>
      <c r="R456" s="225"/>
      <c r="S456" s="225"/>
      <c r="T456" s="226"/>
      <c r="AT456" s="227" t="s">
        <v>217</v>
      </c>
      <c r="AU456" s="227" t="s">
        <v>95</v>
      </c>
      <c r="AV456" s="13" t="s">
        <v>95</v>
      </c>
      <c r="AW456" s="13" t="s">
        <v>38</v>
      </c>
      <c r="AX456" s="13" t="s">
        <v>22</v>
      </c>
      <c r="AY456" s="227" t="s">
        <v>208</v>
      </c>
    </row>
    <row r="457" spans="2:65" s="1" customFormat="1" ht="21.6" customHeight="1">
      <c r="B457" s="34"/>
      <c r="C457" s="193" t="s">
        <v>841</v>
      </c>
      <c r="D457" s="193" t="s">
        <v>210</v>
      </c>
      <c r="E457" s="194" t="s">
        <v>842</v>
      </c>
      <c r="F457" s="195" t="s">
        <v>843</v>
      </c>
      <c r="G457" s="196" t="s">
        <v>223</v>
      </c>
      <c r="H457" s="197">
        <v>5.5</v>
      </c>
      <c r="I457" s="198"/>
      <c r="J457" s="199">
        <f>ROUND(I457*H457,2)</f>
        <v>0</v>
      </c>
      <c r="K457" s="195" t="s">
        <v>214</v>
      </c>
      <c r="L457" s="38"/>
      <c r="M457" s="200" t="s">
        <v>1</v>
      </c>
      <c r="N457" s="201" t="s">
        <v>48</v>
      </c>
      <c r="O457" s="66"/>
      <c r="P457" s="202">
        <f>O457*H457</f>
        <v>0</v>
      </c>
      <c r="Q457" s="202">
        <v>0</v>
      </c>
      <c r="R457" s="202">
        <f>Q457*H457</f>
        <v>0</v>
      </c>
      <c r="S457" s="202">
        <v>0</v>
      </c>
      <c r="T457" s="203">
        <f>S457*H457</f>
        <v>0</v>
      </c>
      <c r="AR457" s="204" t="s">
        <v>295</v>
      </c>
      <c r="AT457" s="204" t="s">
        <v>210</v>
      </c>
      <c r="AU457" s="204" t="s">
        <v>95</v>
      </c>
      <c r="AY457" s="17" t="s">
        <v>208</v>
      </c>
      <c r="BE457" s="205">
        <f>IF(N457="základní",J457,0)</f>
        <v>0</v>
      </c>
      <c r="BF457" s="205">
        <f>IF(N457="snížená",J457,0)</f>
        <v>0</v>
      </c>
      <c r="BG457" s="205">
        <f>IF(N457="zákl. přenesená",J457,0)</f>
        <v>0</v>
      </c>
      <c r="BH457" s="205">
        <f>IF(N457="sníž. přenesená",J457,0)</f>
        <v>0</v>
      </c>
      <c r="BI457" s="205">
        <f>IF(N457="nulová",J457,0)</f>
        <v>0</v>
      </c>
      <c r="BJ457" s="17" t="s">
        <v>95</v>
      </c>
      <c r="BK457" s="205">
        <f>ROUND(I457*H457,2)</f>
        <v>0</v>
      </c>
      <c r="BL457" s="17" t="s">
        <v>295</v>
      </c>
      <c r="BM457" s="204" t="s">
        <v>844</v>
      </c>
    </row>
    <row r="458" spans="2:65" s="13" customFormat="1">
      <c r="B458" s="217"/>
      <c r="C458" s="218"/>
      <c r="D458" s="208" t="s">
        <v>217</v>
      </c>
      <c r="E458" s="219" t="s">
        <v>1</v>
      </c>
      <c r="F458" s="220" t="s">
        <v>840</v>
      </c>
      <c r="G458" s="218"/>
      <c r="H458" s="221">
        <v>5.5</v>
      </c>
      <c r="I458" s="222"/>
      <c r="J458" s="218"/>
      <c r="K458" s="218"/>
      <c r="L458" s="223"/>
      <c r="M458" s="224"/>
      <c r="N458" s="225"/>
      <c r="O458" s="225"/>
      <c r="P458" s="225"/>
      <c r="Q458" s="225"/>
      <c r="R458" s="225"/>
      <c r="S458" s="225"/>
      <c r="T458" s="226"/>
      <c r="AT458" s="227" t="s">
        <v>217</v>
      </c>
      <c r="AU458" s="227" t="s">
        <v>95</v>
      </c>
      <c r="AV458" s="13" t="s">
        <v>95</v>
      </c>
      <c r="AW458" s="13" t="s">
        <v>38</v>
      </c>
      <c r="AX458" s="13" t="s">
        <v>22</v>
      </c>
      <c r="AY458" s="227" t="s">
        <v>208</v>
      </c>
    </row>
    <row r="459" spans="2:65" s="1" customFormat="1" ht="14.45" customHeight="1">
      <c r="B459" s="34"/>
      <c r="C459" s="193" t="s">
        <v>845</v>
      </c>
      <c r="D459" s="193" t="s">
        <v>210</v>
      </c>
      <c r="E459" s="194" t="s">
        <v>846</v>
      </c>
      <c r="F459" s="195" t="s">
        <v>847</v>
      </c>
      <c r="G459" s="196" t="s">
        <v>223</v>
      </c>
      <c r="H459" s="197">
        <v>68.983999999999995</v>
      </c>
      <c r="I459" s="198"/>
      <c r="J459" s="199">
        <f>ROUND(I459*H459,2)</f>
        <v>0</v>
      </c>
      <c r="K459" s="195" t="s">
        <v>214</v>
      </c>
      <c r="L459" s="38"/>
      <c r="M459" s="200" t="s">
        <v>1</v>
      </c>
      <c r="N459" s="201" t="s">
        <v>48</v>
      </c>
      <c r="O459" s="66"/>
      <c r="P459" s="202">
        <f>O459*H459</f>
        <v>0</v>
      </c>
      <c r="Q459" s="202">
        <v>2.9999999999999997E-4</v>
      </c>
      <c r="R459" s="202">
        <f>Q459*H459</f>
        <v>2.0695199999999997E-2</v>
      </c>
      <c r="S459" s="202">
        <v>0</v>
      </c>
      <c r="T459" s="203">
        <f>S459*H459</f>
        <v>0</v>
      </c>
      <c r="AR459" s="204" t="s">
        <v>295</v>
      </c>
      <c r="AT459" s="204" t="s">
        <v>210</v>
      </c>
      <c r="AU459" s="204" t="s">
        <v>95</v>
      </c>
      <c r="AY459" s="17" t="s">
        <v>208</v>
      </c>
      <c r="BE459" s="205">
        <f>IF(N459="základní",J459,0)</f>
        <v>0</v>
      </c>
      <c r="BF459" s="205">
        <f>IF(N459="snížená",J459,0)</f>
        <v>0</v>
      </c>
      <c r="BG459" s="205">
        <f>IF(N459="zákl. přenesená",J459,0)</f>
        <v>0</v>
      </c>
      <c r="BH459" s="205">
        <f>IF(N459="sníž. přenesená",J459,0)</f>
        <v>0</v>
      </c>
      <c r="BI459" s="205">
        <f>IF(N459="nulová",J459,0)</f>
        <v>0</v>
      </c>
      <c r="BJ459" s="17" t="s">
        <v>95</v>
      </c>
      <c r="BK459" s="205">
        <f>ROUND(I459*H459,2)</f>
        <v>0</v>
      </c>
      <c r="BL459" s="17" t="s">
        <v>295</v>
      </c>
      <c r="BM459" s="204" t="s">
        <v>848</v>
      </c>
    </row>
    <row r="460" spans="2:65" s="13" customFormat="1">
      <c r="B460" s="217"/>
      <c r="C460" s="218"/>
      <c r="D460" s="208" t="s">
        <v>217</v>
      </c>
      <c r="E460" s="219" t="s">
        <v>1</v>
      </c>
      <c r="F460" s="220" t="s">
        <v>849</v>
      </c>
      <c r="G460" s="218"/>
      <c r="H460" s="221">
        <v>13.864000000000001</v>
      </c>
      <c r="I460" s="222"/>
      <c r="J460" s="218"/>
      <c r="K460" s="218"/>
      <c r="L460" s="223"/>
      <c r="M460" s="224"/>
      <c r="N460" s="225"/>
      <c r="O460" s="225"/>
      <c r="P460" s="225"/>
      <c r="Q460" s="225"/>
      <c r="R460" s="225"/>
      <c r="S460" s="225"/>
      <c r="T460" s="226"/>
      <c r="AT460" s="227" t="s">
        <v>217</v>
      </c>
      <c r="AU460" s="227" t="s">
        <v>95</v>
      </c>
      <c r="AV460" s="13" t="s">
        <v>95</v>
      </c>
      <c r="AW460" s="13" t="s">
        <v>38</v>
      </c>
      <c r="AX460" s="13" t="s">
        <v>82</v>
      </c>
      <c r="AY460" s="227" t="s">
        <v>208</v>
      </c>
    </row>
    <row r="461" spans="2:65" s="13" customFormat="1">
      <c r="B461" s="217"/>
      <c r="C461" s="218"/>
      <c r="D461" s="208" t="s">
        <v>217</v>
      </c>
      <c r="E461" s="219" t="s">
        <v>1</v>
      </c>
      <c r="F461" s="220" t="s">
        <v>850</v>
      </c>
      <c r="G461" s="218"/>
      <c r="H461" s="221">
        <v>55.12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217</v>
      </c>
      <c r="AU461" s="227" t="s">
        <v>95</v>
      </c>
      <c r="AV461" s="13" t="s">
        <v>95</v>
      </c>
      <c r="AW461" s="13" t="s">
        <v>38</v>
      </c>
      <c r="AX461" s="13" t="s">
        <v>82</v>
      </c>
      <c r="AY461" s="227" t="s">
        <v>208</v>
      </c>
    </row>
    <row r="462" spans="2:65" s="15" customFormat="1">
      <c r="B462" s="239"/>
      <c r="C462" s="240"/>
      <c r="D462" s="208" t="s">
        <v>217</v>
      </c>
      <c r="E462" s="241" t="s">
        <v>1</v>
      </c>
      <c r="F462" s="242" t="s">
        <v>268</v>
      </c>
      <c r="G462" s="240"/>
      <c r="H462" s="243">
        <v>68.983999999999995</v>
      </c>
      <c r="I462" s="244"/>
      <c r="J462" s="240"/>
      <c r="K462" s="240"/>
      <c r="L462" s="245"/>
      <c r="M462" s="246"/>
      <c r="N462" s="247"/>
      <c r="O462" s="247"/>
      <c r="P462" s="247"/>
      <c r="Q462" s="247"/>
      <c r="R462" s="247"/>
      <c r="S462" s="247"/>
      <c r="T462" s="248"/>
      <c r="AT462" s="249" t="s">
        <v>217</v>
      </c>
      <c r="AU462" s="249" t="s">
        <v>95</v>
      </c>
      <c r="AV462" s="15" t="s">
        <v>215</v>
      </c>
      <c r="AW462" s="15" t="s">
        <v>38</v>
      </c>
      <c r="AX462" s="15" t="s">
        <v>22</v>
      </c>
      <c r="AY462" s="249" t="s">
        <v>208</v>
      </c>
    </row>
    <row r="463" spans="2:65" s="1" customFormat="1" ht="14.45" customHeight="1">
      <c r="B463" s="34"/>
      <c r="C463" s="193" t="s">
        <v>851</v>
      </c>
      <c r="D463" s="193" t="s">
        <v>210</v>
      </c>
      <c r="E463" s="194" t="s">
        <v>852</v>
      </c>
      <c r="F463" s="195" t="s">
        <v>853</v>
      </c>
      <c r="G463" s="196" t="s">
        <v>516</v>
      </c>
      <c r="H463" s="197">
        <v>10.8</v>
      </c>
      <c r="I463" s="198"/>
      <c r="J463" s="199">
        <f>ROUND(I463*H463,2)</f>
        <v>0</v>
      </c>
      <c r="K463" s="195" t="s">
        <v>214</v>
      </c>
      <c r="L463" s="38"/>
      <c r="M463" s="200" t="s">
        <v>1</v>
      </c>
      <c r="N463" s="201" t="s">
        <v>48</v>
      </c>
      <c r="O463" s="66"/>
      <c r="P463" s="202">
        <f>O463*H463</f>
        <v>0</v>
      </c>
      <c r="Q463" s="202">
        <v>3.0000000000000001E-5</v>
      </c>
      <c r="R463" s="202">
        <f>Q463*H463</f>
        <v>3.2400000000000001E-4</v>
      </c>
      <c r="S463" s="202">
        <v>0</v>
      </c>
      <c r="T463" s="203">
        <f>S463*H463</f>
        <v>0</v>
      </c>
      <c r="AR463" s="204" t="s">
        <v>295</v>
      </c>
      <c r="AT463" s="204" t="s">
        <v>210</v>
      </c>
      <c r="AU463" s="204" t="s">
        <v>95</v>
      </c>
      <c r="AY463" s="17" t="s">
        <v>208</v>
      </c>
      <c r="BE463" s="205">
        <f>IF(N463="základní",J463,0)</f>
        <v>0</v>
      </c>
      <c r="BF463" s="205">
        <f>IF(N463="snížená",J463,0)</f>
        <v>0</v>
      </c>
      <c r="BG463" s="205">
        <f>IF(N463="zákl. přenesená",J463,0)</f>
        <v>0</v>
      </c>
      <c r="BH463" s="205">
        <f>IF(N463="sníž. přenesená",J463,0)</f>
        <v>0</v>
      </c>
      <c r="BI463" s="205">
        <f>IF(N463="nulová",J463,0)</f>
        <v>0</v>
      </c>
      <c r="BJ463" s="17" t="s">
        <v>95</v>
      </c>
      <c r="BK463" s="205">
        <f>ROUND(I463*H463,2)</f>
        <v>0</v>
      </c>
      <c r="BL463" s="17" t="s">
        <v>295</v>
      </c>
      <c r="BM463" s="204" t="s">
        <v>854</v>
      </c>
    </row>
    <row r="464" spans="2:65" s="13" customFormat="1">
      <c r="B464" s="217"/>
      <c r="C464" s="218"/>
      <c r="D464" s="208" t="s">
        <v>217</v>
      </c>
      <c r="E464" s="219" t="s">
        <v>1</v>
      </c>
      <c r="F464" s="220" t="s">
        <v>153</v>
      </c>
      <c r="G464" s="218"/>
      <c r="H464" s="221">
        <v>10.8</v>
      </c>
      <c r="I464" s="222"/>
      <c r="J464" s="218"/>
      <c r="K464" s="218"/>
      <c r="L464" s="223"/>
      <c r="M464" s="224"/>
      <c r="N464" s="225"/>
      <c r="O464" s="225"/>
      <c r="P464" s="225"/>
      <c r="Q464" s="225"/>
      <c r="R464" s="225"/>
      <c r="S464" s="225"/>
      <c r="T464" s="226"/>
      <c r="AT464" s="227" t="s">
        <v>217</v>
      </c>
      <c r="AU464" s="227" t="s">
        <v>95</v>
      </c>
      <c r="AV464" s="13" t="s">
        <v>95</v>
      </c>
      <c r="AW464" s="13" t="s">
        <v>38</v>
      </c>
      <c r="AX464" s="13" t="s">
        <v>22</v>
      </c>
      <c r="AY464" s="227" t="s">
        <v>208</v>
      </c>
    </row>
    <row r="465" spans="2:65" s="1" customFormat="1" ht="21.6" customHeight="1">
      <c r="B465" s="34"/>
      <c r="C465" s="193" t="s">
        <v>855</v>
      </c>
      <c r="D465" s="193" t="s">
        <v>210</v>
      </c>
      <c r="E465" s="194" t="s">
        <v>856</v>
      </c>
      <c r="F465" s="195" t="s">
        <v>857</v>
      </c>
      <c r="G465" s="196" t="s">
        <v>516</v>
      </c>
      <c r="H465" s="197">
        <v>0.8</v>
      </c>
      <c r="I465" s="198"/>
      <c r="J465" s="199">
        <f>ROUND(I465*H465,2)</f>
        <v>0</v>
      </c>
      <c r="K465" s="195" t="s">
        <v>214</v>
      </c>
      <c r="L465" s="38"/>
      <c r="M465" s="200" t="s">
        <v>1</v>
      </c>
      <c r="N465" s="201" t="s">
        <v>48</v>
      </c>
      <c r="O465" s="66"/>
      <c r="P465" s="202">
        <f>O465*H465</f>
        <v>0</v>
      </c>
      <c r="Q465" s="202">
        <v>2.0000000000000001E-4</v>
      </c>
      <c r="R465" s="202">
        <f>Q465*H465</f>
        <v>1.6000000000000001E-4</v>
      </c>
      <c r="S465" s="202">
        <v>0</v>
      </c>
      <c r="T465" s="203">
        <f>S465*H465</f>
        <v>0</v>
      </c>
      <c r="AR465" s="204" t="s">
        <v>295</v>
      </c>
      <c r="AT465" s="204" t="s">
        <v>210</v>
      </c>
      <c r="AU465" s="204" t="s">
        <v>95</v>
      </c>
      <c r="AY465" s="17" t="s">
        <v>208</v>
      </c>
      <c r="BE465" s="205">
        <f>IF(N465="základní",J465,0)</f>
        <v>0</v>
      </c>
      <c r="BF465" s="205">
        <f>IF(N465="snížená",J465,0)</f>
        <v>0</v>
      </c>
      <c r="BG465" s="205">
        <f>IF(N465="zákl. přenesená",J465,0)</f>
        <v>0</v>
      </c>
      <c r="BH465" s="205">
        <f>IF(N465="sníž. přenesená",J465,0)</f>
        <v>0</v>
      </c>
      <c r="BI465" s="205">
        <f>IF(N465="nulová",J465,0)</f>
        <v>0</v>
      </c>
      <c r="BJ465" s="17" t="s">
        <v>95</v>
      </c>
      <c r="BK465" s="205">
        <f>ROUND(I465*H465,2)</f>
        <v>0</v>
      </c>
      <c r="BL465" s="17" t="s">
        <v>295</v>
      </c>
      <c r="BM465" s="204" t="s">
        <v>858</v>
      </c>
    </row>
    <row r="466" spans="2:65" s="13" customFormat="1">
      <c r="B466" s="217"/>
      <c r="C466" s="218"/>
      <c r="D466" s="208" t="s">
        <v>217</v>
      </c>
      <c r="E466" s="219" t="s">
        <v>1</v>
      </c>
      <c r="F466" s="220" t="s">
        <v>859</v>
      </c>
      <c r="G466" s="218"/>
      <c r="H466" s="221">
        <v>0.8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217</v>
      </c>
      <c r="AU466" s="227" t="s">
        <v>95</v>
      </c>
      <c r="AV466" s="13" t="s">
        <v>95</v>
      </c>
      <c r="AW466" s="13" t="s">
        <v>38</v>
      </c>
      <c r="AX466" s="13" t="s">
        <v>22</v>
      </c>
      <c r="AY466" s="227" t="s">
        <v>208</v>
      </c>
    </row>
    <row r="467" spans="2:65" s="1" customFormat="1" ht="21.6" customHeight="1">
      <c r="B467" s="34"/>
      <c r="C467" s="250" t="s">
        <v>860</v>
      </c>
      <c r="D467" s="250" t="s">
        <v>296</v>
      </c>
      <c r="E467" s="251" t="s">
        <v>861</v>
      </c>
      <c r="F467" s="252" t="s">
        <v>862</v>
      </c>
      <c r="G467" s="253" t="s">
        <v>516</v>
      </c>
      <c r="H467" s="254">
        <v>0.88</v>
      </c>
      <c r="I467" s="255"/>
      <c r="J467" s="256">
        <f>ROUND(I467*H467,2)</f>
        <v>0</v>
      </c>
      <c r="K467" s="252" t="s">
        <v>214</v>
      </c>
      <c r="L467" s="257"/>
      <c r="M467" s="258" t="s">
        <v>1</v>
      </c>
      <c r="N467" s="259" t="s">
        <v>48</v>
      </c>
      <c r="O467" s="66"/>
      <c r="P467" s="202">
        <f>O467*H467</f>
        <v>0</v>
      </c>
      <c r="Q467" s="202">
        <v>6.0000000000000002E-5</v>
      </c>
      <c r="R467" s="202">
        <f>Q467*H467</f>
        <v>5.2800000000000003E-5</v>
      </c>
      <c r="S467" s="202">
        <v>0</v>
      </c>
      <c r="T467" s="203">
        <f>S467*H467</f>
        <v>0</v>
      </c>
      <c r="AR467" s="204" t="s">
        <v>399</v>
      </c>
      <c r="AT467" s="204" t="s">
        <v>296</v>
      </c>
      <c r="AU467" s="204" t="s">
        <v>95</v>
      </c>
      <c r="AY467" s="17" t="s">
        <v>208</v>
      </c>
      <c r="BE467" s="205">
        <f>IF(N467="základní",J467,0)</f>
        <v>0</v>
      </c>
      <c r="BF467" s="205">
        <f>IF(N467="snížená",J467,0)</f>
        <v>0</v>
      </c>
      <c r="BG467" s="205">
        <f>IF(N467="zákl. přenesená",J467,0)</f>
        <v>0</v>
      </c>
      <c r="BH467" s="205">
        <f>IF(N467="sníž. přenesená",J467,0)</f>
        <v>0</v>
      </c>
      <c r="BI467" s="205">
        <f>IF(N467="nulová",J467,0)</f>
        <v>0</v>
      </c>
      <c r="BJ467" s="17" t="s">
        <v>95</v>
      </c>
      <c r="BK467" s="205">
        <f>ROUND(I467*H467,2)</f>
        <v>0</v>
      </c>
      <c r="BL467" s="17" t="s">
        <v>295</v>
      </c>
      <c r="BM467" s="204" t="s">
        <v>863</v>
      </c>
    </row>
    <row r="468" spans="2:65" s="13" customFormat="1">
      <c r="B468" s="217"/>
      <c r="C468" s="218"/>
      <c r="D468" s="208" t="s">
        <v>217</v>
      </c>
      <c r="E468" s="219" t="s">
        <v>1</v>
      </c>
      <c r="F468" s="220" t="s">
        <v>864</v>
      </c>
      <c r="G468" s="218"/>
      <c r="H468" s="221">
        <v>0.88</v>
      </c>
      <c r="I468" s="222"/>
      <c r="J468" s="218"/>
      <c r="K468" s="218"/>
      <c r="L468" s="223"/>
      <c r="M468" s="224"/>
      <c r="N468" s="225"/>
      <c r="O468" s="225"/>
      <c r="P468" s="225"/>
      <c r="Q468" s="225"/>
      <c r="R468" s="225"/>
      <c r="S468" s="225"/>
      <c r="T468" s="226"/>
      <c r="AT468" s="227" t="s">
        <v>217</v>
      </c>
      <c r="AU468" s="227" t="s">
        <v>95</v>
      </c>
      <c r="AV468" s="13" t="s">
        <v>95</v>
      </c>
      <c r="AW468" s="13" t="s">
        <v>38</v>
      </c>
      <c r="AX468" s="13" t="s">
        <v>22</v>
      </c>
      <c r="AY468" s="227" t="s">
        <v>208</v>
      </c>
    </row>
    <row r="469" spans="2:65" s="1" customFormat="1" ht="14.45" customHeight="1">
      <c r="B469" s="34"/>
      <c r="C469" s="193" t="s">
        <v>865</v>
      </c>
      <c r="D469" s="193" t="s">
        <v>210</v>
      </c>
      <c r="E469" s="194" t="s">
        <v>866</v>
      </c>
      <c r="F469" s="195" t="s">
        <v>867</v>
      </c>
      <c r="G469" s="196" t="s">
        <v>272</v>
      </c>
      <c r="H469" s="197">
        <v>37.697000000000003</v>
      </c>
      <c r="I469" s="198"/>
      <c r="J469" s="199">
        <f>ROUND(I469*H469,2)</f>
        <v>0</v>
      </c>
      <c r="K469" s="195" t="s">
        <v>214</v>
      </c>
      <c r="L469" s="38"/>
      <c r="M469" s="200" t="s">
        <v>1</v>
      </c>
      <c r="N469" s="201" t="s">
        <v>48</v>
      </c>
      <c r="O469" s="66"/>
      <c r="P469" s="202">
        <f>O469*H469</f>
        <v>0</v>
      </c>
      <c r="Q469" s="202">
        <v>0</v>
      </c>
      <c r="R469" s="202">
        <f>Q469*H469</f>
        <v>0</v>
      </c>
      <c r="S469" s="202">
        <v>0</v>
      </c>
      <c r="T469" s="203">
        <f>S469*H469</f>
        <v>0</v>
      </c>
      <c r="AR469" s="204" t="s">
        <v>295</v>
      </c>
      <c r="AT469" s="204" t="s">
        <v>210</v>
      </c>
      <c r="AU469" s="204" t="s">
        <v>95</v>
      </c>
      <c r="AY469" s="17" t="s">
        <v>208</v>
      </c>
      <c r="BE469" s="205">
        <f>IF(N469="základní",J469,0)</f>
        <v>0</v>
      </c>
      <c r="BF469" s="205">
        <f>IF(N469="snížená",J469,0)</f>
        <v>0</v>
      </c>
      <c r="BG469" s="205">
        <f>IF(N469="zákl. přenesená",J469,0)</f>
        <v>0</v>
      </c>
      <c r="BH469" s="205">
        <f>IF(N469="sníž. přenesená",J469,0)</f>
        <v>0</v>
      </c>
      <c r="BI469" s="205">
        <f>IF(N469="nulová",J469,0)</f>
        <v>0</v>
      </c>
      <c r="BJ469" s="17" t="s">
        <v>95</v>
      </c>
      <c r="BK469" s="205">
        <f>ROUND(I469*H469,2)</f>
        <v>0</v>
      </c>
      <c r="BL469" s="17" t="s">
        <v>295</v>
      </c>
      <c r="BM469" s="204" t="s">
        <v>868</v>
      </c>
    </row>
    <row r="470" spans="2:65" s="13" customFormat="1">
      <c r="B470" s="217"/>
      <c r="C470" s="218"/>
      <c r="D470" s="208" t="s">
        <v>217</v>
      </c>
      <c r="E470" s="219" t="s">
        <v>1</v>
      </c>
      <c r="F470" s="220" t="s">
        <v>869</v>
      </c>
      <c r="G470" s="218"/>
      <c r="H470" s="221">
        <v>9.9390000000000001</v>
      </c>
      <c r="I470" s="222"/>
      <c r="J470" s="218"/>
      <c r="K470" s="218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217</v>
      </c>
      <c r="AU470" s="227" t="s">
        <v>95</v>
      </c>
      <c r="AV470" s="13" t="s">
        <v>95</v>
      </c>
      <c r="AW470" s="13" t="s">
        <v>38</v>
      </c>
      <c r="AX470" s="13" t="s">
        <v>82</v>
      </c>
      <c r="AY470" s="227" t="s">
        <v>208</v>
      </c>
    </row>
    <row r="471" spans="2:65" s="13" customFormat="1">
      <c r="B471" s="217"/>
      <c r="C471" s="218"/>
      <c r="D471" s="208" t="s">
        <v>217</v>
      </c>
      <c r="E471" s="219" t="s">
        <v>1</v>
      </c>
      <c r="F471" s="220" t="s">
        <v>870</v>
      </c>
      <c r="G471" s="218"/>
      <c r="H471" s="221">
        <v>8.0609999999999999</v>
      </c>
      <c r="I471" s="222"/>
      <c r="J471" s="218"/>
      <c r="K471" s="218"/>
      <c r="L471" s="223"/>
      <c r="M471" s="224"/>
      <c r="N471" s="225"/>
      <c r="O471" s="225"/>
      <c r="P471" s="225"/>
      <c r="Q471" s="225"/>
      <c r="R471" s="225"/>
      <c r="S471" s="225"/>
      <c r="T471" s="226"/>
      <c r="AT471" s="227" t="s">
        <v>217</v>
      </c>
      <c r="AU471" s="227" t="s">
        <v>95</v>
      </c>
      <c r="AV471" s="13" t="s">
        <v>95</v>
      </c>
      <c r="AW471" s="13" t="s">
        <v>38</v>
      </c>
      <c r="AX471" s="13" t="s">
        <v>82</v>
      </c>
      <c r="AY471" s="227" t="s">
        <v>208</v>
      </c>
    </row>
    <row r="472" spans="2:65" s="13" customFormat="1">
      <c r="B472" s="217"/>
      <c r="C472" s="218"/>
      <c r="D472" s="208" t="s">
        <v>217</v>
      </c>
      <c r="E472" s="219" t="s">
        <v>1</v>
      </c>
      <c r="F472" s="220" t="s">
        <v>871</v>
      </c>
      <c r="G472" s="218"/>
      <c r="H472" s="221">
        <v>19.696999999999999</v>
      </c>
      <c r="I472" s="222"/>
      <c r="J472" s="218"/>
      <c r="K472" s="218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217</v>
      </c>
      <c r="AU472" s="227" t="s">
        <v>95</v>
      </c>
      <c r="AV472" s="13" t="s">
        <v>95</v>
      </c>
      <c r="AW472" s="13" t="s">
        <v>38</v>
      </c>
      <c r="AX472" s="13" t="s">
        <v>82</v>
      </c>
      <c r="AY472" s="227" t="s">
        <v>208</v>
      </c>
    </row>
    <row r="473" spans="2:65" s="15" customFormat="1">
      <c r="B473" s="239"/>
      <c r="C473" s="240"/>
      <c r="D473" s="208" t="s">
        <v>217</v>
      </c>
      <c r="E473" s="241" t="s">
        <v>1</v>
      </c>
      <c r="F473" s="242" t="s">
        <v>268</v>
      </c>
      <c r="G473" s="240"/>
      <c r="H473" s="243">
        <v>37.697000000000003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AT473" s="249" t="s">
        <v>217</v>
      </c>
      <c r="AU473" s="249" t="s">
        <v>95</v>
      </c>
      <c r="AV473" s="15" t="s">
        <v>215</v>
      </c>
      <c r="AW473" s="15" t="s">
        <v>38</v>
      </c>
      <c r="AX473" s="15" t="s">
        <v>22</v>
      </c>
      <c r="AY473" s="249" t="s">
        <v>208</v>
      </c>
    </row>
    <row r="474" spans="2:65" s="1" customFormat="1" ht="21.6" customHeight="1">
      <c r="B474" s="34"/>
      <c r="C474" s="193" t="s">
        <v>872</v>
      </c>
      <c r="D474" s="193" t="s">
        <v>210</v>
      </c>
      <c r="E474" s="194" t="s">
        <v>873</v>
      </c>
      <c r="F474" s="195" t="s">
        <v>874</v>
      </c>
      <c r="G474" s="196" t="s">
        <v>223</v>
      </c>
      <c r="H474" s="197">
        <v>13</v>
      </c>
      <c r="I474" s="198"/>
      <c r="J474" s="199">
        <f>ROUND(I474*H474,2)</f>
        <v>0</v>
      </c>
      <c r="K474" s="195" t="s">
        <v>214</v>
      </c>
      <c r="L474" s="38"/>
      <c r="M474" s="200" t="s">
        <v>1</v>
      </c>
      <c r="N474" s="201" t="s">
        <v>48</v>
      </c>
      <c r="O474" s="66"/>
      <c r="P474" s="202">
        <f>O474*H474</f>
        <v>0</v>
      </c>
      <c r="Q474" s="202">
        <v>7.1500000000000001E-3</v>
      </c>
      <c r="R474" s="202">
        <f>Q474*H474</f>
        <v>9.2950000000000005E-2</v>
      </c>
      <c r="S474" s="202">
        <v>0</v>
      </c>
      <c r="T474" s="203">
        <f>S474*H474</f>
        <v>0</v>
      </c>
      <c r="AR474" s="204" t="s">
        <v>295</v>
      </c>
      <c r="AT474" s="204" t="s">
        <v>210</v>
      </c>
      <c r="AU474" s="204" t="s">
        <v>95</v>
      </c>
      <c r="AY474" s="17" t="s">
        <v>208</v>
      </c>
      <c r="BE474" s="205">
        <f>IF(N474="základní",J474,0)</f>
        <v>0</v>
      </c>
      <c r="BF474" s="205">
        <f>IF(N474="snížená",J474,0)</f>
        <v>0</v>
      </c>
      <c r="BG474" s="205">
        <f>IF(N474="zákl. přenesená",J474,0)</f>
        <v>0</v>
      </c>
      <c r="BH474" s="205">
        <f>IF(N474="sníž. přenesená",J474,0)</f>
        <v>0</v>
      </c>
      <c r="BI474" s="205">
        <f>IF(N474="nulová",J474,0)</f>
        <v>0</v>
      </c>
      <c r="BJ474" s="17" t="s">
        <v>95</v>
      </c>
      <c r="BK474" s="205">
        <f>ROUND(I474*H474,2)</f>
        <v>0</v>
      </c>
      <c r="BL474" s="17" t="s">
        <v>295</v>
      </c>
      <c r="BM474" s="204" t="s">
        <v>875</v>
      </c>
    </row>
    <row r="475" spans="2:65" s="13" customFormat="1">
      <c r="B475" s="217"/>
      <c r="C475" s="218"/>
      <c r="D475" s="208" t="s">
        <v>217</v>
      </c>
      <c r="E475" s="219" t="s">
        <v>1</v>
      </c>
      <c r="F475" s="220" t="s">
        <v>109</v>
      </c>
      <c r="G475" s="218"/>
      <c r="H475" s="221">
        <v>13</v>
      </c>
      <c r="I475" s="222"/>
      <c r="J475" s="218"/>
      <c r="K475" s="218"/>
      <c r="L475" s="223"/>
      <c r="M475" s="224"/>
      <c r="N475" s="225"/>
      <c r="O475" s="225"/>
      <c r="P475" s="225"/>
      <c r="Q475" s="225"/>
      <c r="R475" s="225"/>
      <c r="S475" s="225"/>
      <c r="T475" s="226"/>
      <c r="AT475" s="227" t="s">
        <v>217</v>
      </c>
      <c r="AU475" s="227" t="s">
        <v>95</v>
      </c>
      <c r="AV475" s="13" t="s">
        <v>95</v>
      </c>
      <c r="AW475" s="13" t="s">
        <v>38</v>
      </c>
      <c r="AX475" s="13" t="s">
        <v>22</v>
      </c>
      <c r="AY475" s="227" t="s">
        <v>208</v>
      </c>
    </row>
    <row r="476" spans="2:65" s="1" customFormat="1" ht="21.6" customHeight="1">
      <c r="B476" s="34"/>
      <c r="C476" s="193" t="s">
        <v>876</v>
      </c>
      <c r="D476" s="193" t="s">
        <v>210</v>
      </c>
      <c r="E476" s="194" t="s">
        <v>877</v>
      </c>
      <c r="F476" s="195" t="s">
        <v>878</v>
      </c>
      <c r="G476" s="196" t="s">
        <v>213</v>
      </c>
      <c r="H476" s="197">
        <v>0.39700000000000002</v>
      </c>
      <c r="I476" s="198"/>
      <c r="J476" s="199">
        <f>ROUND(I476*H476,2)</f>
        <v>0</v>
      </c>
      <c r="K476" s="195" t="s">
        <v>214</v>
      </c>
      <c r="L476" s="38"/>
      <c r="M476" s="200" t="s">
        <v>1</v>
      </c>
      <c r="N476" s="201" t="s">
        <v>48</v>
      </c>
      <c r="O476" s="66"/>
      <c r="P476" s="202">
        <f>O476*H476</f>
        <v>0</v>
      </c>
      <c r="Q476" s="202">
        <v>0</v>
      </c>
      <c r="R476" s="202">
        <f>Q476*H476</f>
        <v>0</v>
      </c>
      <c r="S476" s="202">
        <v>0</v>
      </c>
      <c r="T476" s="203">
        <f>S476*H476</f>
        <v>0</v>
      </c>
      <c r="AR476" s="204" t="s">
        <v>295</v>
      </c>
      <c r="AT476" s="204" t="s">
        <v>210</v>
      </c>
      <c r="AU476" s="204" t="s">
        <v>95</v>
      </c>
      <c r="AY476" s="17" t="s">
        <v>208</v>
      </c>
      <c r="BE476" s="205">
        <f>IF(N476="základní",J476,0)</f>
        <v>0</v>
      </c>
      <c r="BF476" s="205">
        <f>IF(N476="snížená",J476,0)</f>
        <v>0</v>
      </c>
      <c r="BG476" s="205">
        <f>IF(N476="zákl. přenesená",J476,0)</f>
        <v>0</v>
      </c>
      <c r="BH476" s="205">
        <f>IF(N476="sníž. přenesená",J476,0)</f>
        <v>0</v>
      </c>
      <c r="BI476" s="205">
        <f>IF(N476="nulová",J476,0)</f>
        <v>0</v>
      </c>
      <c r="BJ476" s="17" t="s">
        <v>95</v>
      </c>
      <c r="BK476" s="205">
        <f>ROUND(I476*H476,2)</f>
        <v>0</v>
      </c>
      <c r="BL476" s="17" t="s">
        <v>295</v>
      </c>
      <c r="BM476" s="204" t="s">
        <v>879</v>
      </c>
    </row>
    <row r="477" spans="2:65" s="1" customFormat="1" ht="21.6" customHeight="1">
      <c r="B477" s="34"/>
      <c r="C477" s="193" t="s">
        <v>880</v>
      </c>
      <c r="D477" s="193" t="s">
        <v>210</v>
      </c>
      <c r="E477" s="194" t="s">
        <v>881</v>
      </c>
      <c r="F477" s="195" t="s">
        <v>882</v>
      </c>
      <c r="G477" s="196" t="s">
        <v>213</v>
      </c>
      <c r="H477" s="197">
        <v>0.39700000000000002</v>
      </c>
      <c r="I477" s="198"/>
      <c r="J477" s="199">
        <f>ROUND(I477*H477,2)</f>
        <v>0</v>
      </c>
      <c r="K477" s="195" t="s">
        <v>214</v>
      </c>
      <c r="L477" s="38"/>
      <c r="M477" s="200" t="s">
        <v>1</v>
      </c>
      <c r="N477" s="201" t="s">
        <v>48</v>
      </c>
      <c r="O477" s="66"/>
      <c r="P477" s="202">
        <f>O477*H477</f>
        <v>0</v>
      </c>
      <c r="Q477" s="202">
        <v>0</v>
      </c>
      <c r="R477" s="202">
        <f>Q477*H477</f>
        <v>0</v>
      </c>
      <c r="S477" s="202">
        <v>0</v>
      </c>
      <c r="T477" s="203">
        <f>S477*H477</f>
        <v>0</v>
      </c>
      <c r="AR477" s="204" t="s">
        <v>295</v>
      </c>
      <c r="AT477" s="204" t="s">
        <v>210</v>
      </c>
      <c r="AU477" s="204" t="s">
        <v>95</v>
      </c>
      <c r="AY477" s="17" t="s">
        <v>208</v>
      </c>
      <c r="BE477" s="205">
        <f>IF(N477="základní",J477,0)</f>
        <v>0</v>
      </c>
      <c r="BF477" s="205">
        <f>IF(N477="snížená",J477,0)</f>
        <v>0</v>
      </c>
      <c r="BG477" s="205">
        <f>IF(N477="zákl. přenesená",J477,0)</f>
        <v>0</v>
      </c>
      <c r="BH477" s="205">
        <f>IF(N477="sníž. přenesená",J477,0)</f>
        <v>0</v>
      </c>
      <c r="BI477" s="205">
        <f>IF(N477="nulová",J477,0)</f>
        <v>0</v>
      </c>
      <c r="BJ477" s="17" t="s">
        <v>95</v>
      </c>
      <c r="BK477" s="205">
        <f>ROUND(I477*H477,2)</f>
        <v>0</v>
      </c>
      <c r="BL477" s="17" t="s">
        <v>295</v>
      </c>
      <c r="BM477" s="204" t="s">
        <v>883</v>
      </c>
    </row>
    <row r="478" spans="2:65" s="11" customFormat="1" ht="22.9" customHeight="1">
      <c r="B478" s="177"/>
      <c r="C478" s="178"/>
      <c r="D478" s="179" t="s">
        <v>81</v>
      </c>
      <c r="E478" s="191" t="s">
        <v>884</v>
      </c>
      <c r="F478" s="191" t="s">
        <v>885</v>
      </c>
      <c r="G478" s="178"/>
      <c r="H478" s="178"/>
      <c r="I478" s="181"/>
      <c r="J478" s="192">
        <f>BK478</f>
        <v>0</v>
      </c>
      <c r="K478" s="178"/>
      <c r="L478" s="183"/>
      <c r="M478" s="184"/>
      <c r="N478" s="185"/>
      <c r="O478" s="185"/>
      <c r="P478" s="186">
        <f>SUM(P479:P497)</f>
        <v>0</v>
      </c>
      <c r="Q478" s="185"/>
      <c r="R478" s="186">
        <f>SUM(R479:R497)</f>
        <v>3.96636E-2</v>
      </c>
      <c r="S478" s="185"/>
      <c r="T478" s="187">
        <f>SUM(T479:T497)</f>
        <v>0.73</v>
      </c>
      <c r="AR478" s="188" t="s">
        <v>95</v>
      </c>
      <c r="AT478" s="189" t="s">
        <v>81</v>
      </c>
      <c r="AU478" s="189" t="s">
        <v>22</v>
      </c>
      <c r="AY478" s="188" t="s">
        <v>208</v>
      </c>
      <c r="BK478" s="190">
        <f>SUM(BK479:BK497)</f>
        <v>0</v>
      </c>
    </row>
    <row r="479" spans="2:65" s="1" customFormat="1" ht="21.6" customHeight="1">
      <c r="B479" s="34"/>
      <c r="C479" s="193" t="s">
        <v>886</v>
      </c>
      <c r="D479" s="193" t="s">
        <v>210</v>
      </c>
      <c r="E479" s="194" t="s">
        <v>887</v>
      </c>
      <c r="F479" s="195" t="s">
        <v>888</v>
      </c>
      <c r="G479" s="196" t="s">
        <v>516</v>
      </c>
      <c r="H479" s="197">
        <v>33.26</v>
      </c>
      <c r="I479" s="198"/>
      <c r="J479" s="199">
        <f>ROUND(I479*H479,2)</f>
        <v>0</v>
      </c>
      <c r="K479" s="195" t="s">
        <v>214</v>
      </c>
      <c r="L479" s="38"/>
      <c r="M479" s="200" t="s">
        <v>1</v>
      </c>
      <c r="N479" s="201" t="s">
        <v>48</v>
      </c>
      <c r="O479" s="66"/>
      <c r="P479" s="202">
        <f>O479*H479</f>
        <v>0</v>
      </c>
      <c r="Q479" s="202">
        <v>3.0000000000000001E-5</v>
      </c>
      <c r="R479" s="202">
        <f>Q479*H479</f>
        <v>9.9779999999999986E-4</v>
      </c>
      <c r="S479" s="202">
        <v>0</v>
      </c>
      <c r="T479" s="203">
        <f>S479*H479</f>
        <v>0</v>
      </c>
      <c r="AR479" s="204" t="s">
        <v>295</v>
      </c>
      <c r="AT479" s="204" t="s">
        <v>210</v>
      </c>
      <c r="AU479" s="204" t="s">
        <v>95</v>
      </c>
      <c r="AY479" s="17" t="s">
        <v>208</v>
      </c>
      <c r="BE479" s="205">
        <f>IF(N479="základní",J479,0)</f>
        <v>0</v>
      </c>
      <c r="BF479" s="205">
        <f>IF(N479="snížená",J479,0)</f>
        <v>0</v>
      </c>
      <c r="BG479" s="205">
        <f>IF(N479="zákl. přenesená",J479,0)</f>
        <v>0</v>
      </c>
      <c r="BH479" s="205">
        <f>IF(N479="sníž. přenesená",J479,0)</f>
        <v>0</v>
      </c>
      <c r="BI479" s="205">
        <f>IF(N479="nulová",J479,0)</f>
        <v>0</v>
      </c>
      <c r="BJ479" s="17" t="s">
        <v>95</v>
      </c>
      <c r="BK479" s="205">
        <f>ROUND(I479*H479,2)</f>
        <v>0</v>
      </c>
      <c r="BL479" s="17" t="s">
        <v>295</v>
      </c>
      <c r="BM479" s="204" t="s">
        <v>889</v>
      </c>
    </row>
    <row r="480" spans="2:65" s="13" customFormat="1">
      <c r="B480" s="217"/>
      <c r="C480" s="218"/>
      <c r="D480" s="208" t="s">
        <v>217</v>
      </c>
      <c r="E480" s="219" t="s">
        <v>1</v>
      </c>
      <c r="F480" s="220" t="s">
        <v>890</v>
      </c>
      <c r="G480" s="218"/>
      <c r="H480" s="221">
        <v>17.38</v>
      </c>
      <c r="I480" s="222"/>
      <c r="J480" s="218"/>
      <c r="K480" s="218"/>
      <c r="L480" s="223"/>
      <c r="M480" s="224"/>
      <c r="N480" s="225"/>
      <c r="O480" s="225"/>
      <c r="P480" s="225"/>
      <c r="Q480" s="225"/>
      <c r="R480" s="225"/>
      <c r="S480" s="225"/>
      <c r="T480" s="226"/>
      <c r="AT480" s="227" t="s">
        <v>217</v>
      </c>
      <c r="AU480" s="227" t="s">
        <v>95</v>
      </c>
      <c r="AV480" s="13" t="s">
        <v>95</v>
      </c>
      <c r="AW480" s="13" t="s">
        <v>38</v>
      </c>
      <c r="AX480" s="13" t="s">
        <v>82</v>
      </c>
      <c r="AY480" s="227" t="s">
        <v>208</v>
      </c>
    </row>
    <row r="481" spans="2:65" s="13" customFormat="1">
      <c r="B481" s="217"/>
      <c r="C481" s="218"/>
      <c r="D481" s="208" t="s">
        <v>217</v>
      </c>
      <c r="E481" s="219" t="s">
        <v>1</v>
      </c>
      <c r="F481" s="220" t="s">
        <v>891</v>
      </c>
      <c r="G481" s="218"/>
      <c r="H481" s="221">
        <v>15.88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217</v>
      </c>
      <c r="AU481" s="227" t="s">
        <v>95</v>
      </c>
      <c r="AV481" s="13" t="s">
        <v>95</v>
      </c>
      <c r="AW481" s="13" t="s">
        <v>38</v>
      </c>
      <c r="AX481" s="13" t="s">
        <v>82</v>
      </c>
      <c r="AY481" s="227" t="s">
        <v>208</v>
      </c>
    </row>
    <row r="482" spans="2:65" s="15" customFormat="1">
      <c r="B482" s="239"/>
      <c r="C482" s="240"/>
      <c r="D482" s="208" t="s">
        <v>217</v>
      </c>
      <c r="E482" s="241" t="s">
        <v>155</v>
      </c>
      <c r="F482" s="242" t="s">
        <v>268</v>
      </c>
      <c r="G482" s="240"/>
      <c r="H482" s="243">
        <v>33.26</v>
      </c>
      <c r="I482" s="244"/>
      <c r="J482" s="240"/>
      <c r="K482" s="240"/>
      <c r="L482" s="245"/>
      <c r="M482" s="246"/>
      <c r="N482" s="247"/>
      <c r="O482" s="247"/>
      <c r="P482" s="247"/>
      <c r="Q482" s="247"/>
      <c r="R482" s="247"/>
      <c r="S482" s="247"/>
      <c r="T482" s="248"/>
      <c r="AT482" s="249" t="s">
        <v>217</v>
      </c>
      <c r="AU482" s="249" t="s">
        <v>95</v>
      </c>
      <c r="AV482" s="15" t="s">
        <v>215</v>
      </c>
      <c r="AW482" s="15" t="s">
        <v>38</v>
      </c>
      <c r="AX482" s="15" t="s">
        <v>22</v>
      </c>
      <c r="AY482" s="249" t="s">
        <v>208</v>
      </c>
    </row>
    <row r="483" spans="2:65" s="1" customFormat="1" ht="14.45" customHeight="1">
      <c r="B483" s="34"/>
      <c r="C483" s="250" t="s">
        <v>892</v>
      </c>
      <c r="D483" s="250" t="s">
        <v>296</v>
      </c>
      <c r="E483" s="251" t="s">
        <v>893</v>
      </c>
      <c r="F483" s="252" t="s">
        <v>894</v>
      </c>
      <c r="G483" s="253" t="s">
        <v>516</v>
      </c>
      <c r="H483" s="254">
        <v>34.923000000000002</v>
      </c>
      <c r="I483" s="255"/>
      <c r="J483" s="256">
        <f>ROUND(I483*H483,2)</f>
        <v>0</v>
      </c>
      <c r="K483" s="252" t="s">
        <v>1</v>
      </c>
      <c r="L483" s="257"/>
      <c r="M483" s="258" t="s">
        <v>1</v>
      </c>
      <c r="N483" s="259" t="s">
        <v>48</v>
      </c>
      <c r="O483" s="66"/>
      <c r="P483" s="202">
        <f>O483*H483</f>
        <v>0</v>
      </c>
      <c r="Q483" s="202">
        <v>0</v>
      </c>
      <c r="R483" s="202">
        <f>Q483*H483</f>
        <v>0</v>
      </c>
      <c r="S483" s="202">
        <v>0</v>
      </c>
      <c r="T483" s="203">
        <f>S483*H483</f>
        <v>0</v>
      </c>
      <c r="AR483" s="204" t="s">
        <v>399</v>
      </c>
      <c r="AT483" s="204" t="s">
        <v>296</v>
      </c>
      <c r="AU483" s="204" t="s">
        <v>95</v>
      </c>
      <c r="AY483" s="17" t="s">
        <v>208</v>
      </c>
      <c r="BE483" s="205">
        <f>IF(N483="základní",J483,0)</f>
        <v>0</v>
      </c>
      <c r="BF483" s="205">
        <f>IF(N483="snížená",J483,0)</f>
        <v>0</v>
      </c>
      <c r="BG483" s="205">
        <f>IF(N483="zákl. přenesená",J483,0)</f>
        <v>0</v>
      </c>
      <c r="BH483" s="205">
        <f>IF(N483="sníž. přenesená",J483,0)</f>
        <v>0</v>
      </c>
      <c r="BI483" s="205">
        <f>IF(N483="nulová",J483,0)</f>
        <v>0</v>
      </c>
      <c r="BJ483" s="17" t="s">
        <v>95</v>
      </c>
      <c r="BK483" s="205">
        <f>ROUND(I483*H483,2)</f>
        <v>0</v>
      </c>
      <c r="BL483" s="17" t="s">
        <v>295</v>
      </c>
      <c r="BM483" s="204" t="s">
        <v>895</v>
      </c>
    </row>
    <row r="484" spans="2:65" s="13" customFormat="1">
      <c r="B484" s="217"/>
      <c r="C484" s="218"/>
      <c r="D484" s="208" t="s">
        <v>217</v>
      </c>
      <c r="E484" s="219" t="s">
        <v>1</v>
      </c>
      <c r="F484" s="220" t="s">
        <v>896</v>
      </c>
      <c r="G484" s="218"/>
      <c r="H484" s="221">
        <v>34.923000000000002</v>
      </c>
      <c r="I484" s="222"/>
      <c r="J484" s="218"/>
      <c r="K484" s="218"/>
      <c r="L484" s="223"/>
      <c r="M484" s="224"/>
      <c r="N484" s="225"/>
      <c r="O484" s="225"/>
      <c r="P484" s="225"/>
      <c r="Q484" s="225"/>
      <c r="R484" s="225"/>
      <c r="S484" s="225"/>
      <c r="T484" s="226"/>
      <c r="AT484" s="227" t="s">
        <v>217</v>
      </c>
      <c r="AU484" s="227" t="s">
        <v>95</v>
      </c>
      <c r="AV484" s="13" t="s">
        <v>95</v>
      </c>
      <c r="AW484" s="13" t="s">
        <v>38</v>
      </c>
      <c r="AX484" s="13" t="s">
        <v>22</v>
      </c>
      <c r="AY484" s="227" t="s">
        <v>208</v>
      </c>
    </row>
    <row r="485" spans="2:65" s="1" customFormat="1" ht="21.6" customHeight="1">
      <c r="B485" s="34"/>
      <c r="C485" s="193" t="s">
        <v>897</v>
      </c>
      <c r="D485" s="193" t="s">
        <v>210</v>
      </c>
      <c r="E485" s="194" t="s">
        <v>898</v>
      </c>
      <c r="F485" s="195" t="s">
        <v>899</v>
      </c>
      <c r="G485" s="196" t="s">
        <v>223</v>
      </c>
      <c r="H485" s="197">
        <v>29.2</v>
      </c>
      <c r="I485" s="198"/>
      <c r="J485" s="199">
        <f>ROUND(I485*H485,2)</f>
        <v>0</v>
      </c>
      <c r="K485" s="195" t="s">
        <v>214</v>
      </c>
      <c r="L485" s="38"/>
      <c r="M485" s="200" t="s">
        <v>1</v>
      </c>
      <c r="N485" s="201" t="s">
        <v>48</v>
      </c>
      <c r="O485" s="66"/>
      <c r="P485" s="202">
        <f>O485*H485</f>
        <v>0</v>
      </c>
      <c r="Q485" s="202">
        <v>0</v>
      </c>
      <c r="R485" s="202">
        <f>Q485*H485</f>
        <v>0</v>
      </c>
      <c r="S485" s="202">
        <v>2.5000000000000001E-2</v>
      </c>
      <c r="T485" s="203">
        <f>S485*H485</f>
        <v>0.73</v>
      </c>
      <c r="AR485" s="204" t="s">
        <v>295</v>
      </c>
      <c r="AT485" s="204" t="s">
        <v>210</v>
      </c>
      <c r="AU485" s="204" t="s">
        <v>95</v>
      </c>
      <c r="AY485" s="17" t="s">
        <v>208</v>
      </c>
      <c r="BE485" s="205">
        <f>IF(N485="základní",J485,0)</f>
        <v>0</v>
      </c>
      <c r="BF485" s="205">
        <f>IF(N485="snížená",J485,0)</f>
        <v>0</v>
      </c>
      <c r="BG485" s="205">
        <f>IF(N485="zákl. přenesená",J485,0)</f>
        <v>0</v>
      </c>
      <c r="BH485" s="205">
        <f>IF(N485="sníž. přenesená",J485,0)</f>
        <v>0</v>
      </c>
      <c r="BI485" s="205">
        <f>IF(N485="nulová",J485,0)</f>
        <v>0</v>
      </c>
      <c r="BJ485" s="17" t="s">
        <v>95</v>
      </c>
      <c r="BK485" s="205">
        <f>ROUND(I485*H485,2)</f>
        <v>0</v>
      </c>
      <c r="BL485" s="17" t="s">
        <v>295</v>
      </c>
      <c r="BM485" s="204" t="s">
        <v>900</v>
      </c>
    </row>
    <row r="486" spans="2:65" s="13" customFormat="1">
      <c r="B486" s="217"/>
      <c r="C486" s="218"/>
      <c r="D486" s="208" t="s">
        <v>217</v>
      </c>
      <c r="E486" s="219" t="s">
        <v>901</v>
      </c>
      <c r="F486" s="220" t="s">
        <v>902</v>
      </c>
      <c r="G486" s="218"/>
      <c r="H486" s="221">
        <v>10.7</v>
      </c>
      <c r="I486" s="222"/>
      <c r="J486" s="218"/>
      <c r="K486" s="218"/>
      <c r="L486" s="223"/>
      <c r="M486" s="224"/>
      <c r="N486" s="225"/>
      <c r="O486" s="225"/>
      <c r="P486" s="225"/>
      <c r="Q486" s="225"/>
      <c r="R486" s="225"/>
      <c r="S486" s="225"/>
      <c r="T486" s="226"/>
      <c r="AT486" s="227" t="s">
        <v>217</v>
      </c>
      <c r="AU486" s="227" t="s">
        <v>95</v>
      </c>
      <c r="AV486" s="13" t="s">
        <v>95</v>
      </c>
      <c r="AW486" s="13" t="s">
        <v>38</v>
      </c>
      <c r="AX486" s="13" t="s">
        <v>82</v>
      </c>
      <c r="AY486" s="227" t="s">
        <v>208</v>
      </c>
    </row>
    <row r="487" spans="2:65" s="13" customFormat="1">
      <c r="B487" s="217"/>
      <c r="C487" s="218"/>
      <c r="D487" s="208" t="s">
        <v>217</v>
      </c>
      <c r="E487" s="219" t="s">
        <v>903</v>
      </c>
      <c r="F487" s="220" t="s">
        <v>904</v>
      </c>
      <c r="G487" s="218"/>
      <c r="H487" s="221">
        <v>18.5</v>
      </c>
      <c r="I487" s="222"/>
      <c r="J487" s="218"/>
      <c r="K487" s="218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217</v>
      </c>
      <c r="AU487" s="227" t="s">
        <v>95</v>
      </c>
      <c r="AV487" s="13" t="s">
        <v>95</v>
      </c>
      <c r="AW487" s="13" t="s">
        <v>38</v>
      </c>
      <c r="AX487" s="13" t="s">
        <v>82</v>
      </c>
      <c r="AY487" s="227" t="s">
        <v>208</v>
      </c>
    </row>
    <row r="488" spans="2:65" s="15" customFormat="1">
      <c r="B488" s="239"/>
      <c r="C488" s="240"/>
      <c r="D488" s="208" t="s">
        <v>217</v>
      </c>
      <c r="E488" s="241" t="s">
        <v>157</v>
      </c>
      <c r="F488" s="242" t="s">
        <v>268</v>
      </c>
      <c r="G488" s="240"/>
      <c r="H488" s="243">
        <v>29.2</v>
      </c>
      <c r="I488" s="244"/>
      <c r="J488" s="240"/>
      <c r="K488" s="240"/>
      <c r="L488" s="245"/>
      <c r="M488" s="246"/>
      <c r="N488" s="247"/>
      <c r="O488" s="247"/>
      <c r="P488" s="247"/>
      <c r="Q488" s="247"/>
      <c r="R488" s="247"/>
      <c r="S488" s="247"/>
      <c r="T488" s="248"/>
      <c r="AT488" s="249" t="s">
        <v>217</v>
      </c>
      <c r="AU488" s="249" t="s">
        <v>95</v>
      </c>
      <c r="AV488" s="15" t="s">
        <v>215</v>
      </c>
      <c r="AW488" s="15" t="s">
        <v>38</v>
      </c>
      <c r="AX488" s="15" t="s">
        <v>22</v>
      </c>
      <c r="AY488" s="249" t="s">
        <v>208</v>
      </c>
    </row>
    <row r="489" spans="2:65" s="1" customFormat="1" ht="21.6" customHeight="1">
      <c r="B489" s="34"/>
      <c r="C489" s="193" t="s">
        <v>905</v>
      </c>
      <c r="D489" s="193" t="s">
        <v>210</v>
      </c>
      <c r="E489" s="194" t="s">
        <v>906</v>
      </c>
      <c r="F489" s="195" t="s">
        <v>907</v>
      </c>
      <c r="G489" s="196" t="s">
        <v>223</v>
      </c>
      <c r="H489" s="197">
        <v>42.12</v>
      </c>
      <c r="I489" s="198"/>
      <c r="J489" s="199">
        <f>ROUND(I489*H489,2)</f>
        <v>0</v>
      </c>
      <c r="K489" s="195" t="s">
        <v>214</v>
      </c>
      <c r="L489" s="38"/>
      <c r="M489" s="200" t="s">
        <v>1</v>
      </c>
      <c r="N489" s="201" t="s">
        <v>48</v>
      </c>
      <c r="O489" s="66"/>
      <c r="P489" s="202">
        <f>O489*H489</f>
        <v>0</v>
      </c>
      <c r="Q489" s="202">
        <v>0</v>
      </c>
      <c r="R489" s="202">
        <f>Q489*H489</f>
        <v>0</v>
      </c>
      <c r="S489" s="202">
        <v>0</v>
      </c>
      <c r="T489" s="203">
        <f>S489*H489</f>
        <v>0</v>
      </c>
      <c r="AR489" s="204" t="s">
        <v>295</v>
      </c>
      <c r="AT489" s="204" t="s">
        <v>210</v>
      </c>
      <c r="AU489" s="204" t="s">
        <v>95</v>
      </c>
      <c r="AY489" s="17" t="s">
        <v>208</v>
      </c>
      <c r="BE489" s="205">
        <f>IF(N489="základní",J489,0)</f>
        <v>0</v>
      </c>
      <c r="BF489" s="205">
        <f>IF(N489="snížená",J489,0)</f>
        <v>0</v>
      </c>
      <c r="BG489" s="205">
        <f>IF(N489="zákl. přenesená",J489,0)</f>
        <v>0</v>
      </c>
      <c r="BH489" s="205">
        <f>IF(N489="sníž. přenesená",J489,0)</f>
        <v>0</v>
      </c>
      <c r="BI489" s="205">
        <f>IF(N489="nulová",J489,0)</f>
        <v>0</v>
      </c>
      <c r="BJ489" s="17" t="s">
        <v>95</v>
      </c>
      <c r="BK489" s="205">
        <f>ROUND(I489*H489,2)</f>
        <v>0</v>
      </c>
      <c r="BL489" s="17" t="s">
        <v>295</v>
      </c>
      <c r="BM489" s="204" t="s">
        <v>908</v>
      </c>
    </row>
    <row r="490" spans="2:65" s="13" customFormat="1">
      <c r="B490" s="217"/>
      <c r="C490" s="218"/>
      <c r="D490" s="208" t="s">
        <v>217</v>
      </c>
      <c r="E490" s="219" t="s">
        <v>141</v>
      </c>
      <c r="F490" s="220" t="s">
        <v>909</v>
      </c>
      <c r="G490" s="218"/>
      <c r="H490" s="221">
        <v>42.12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217</v>
      </c>
      <c r="AU490" s="227" t="s">
        <v>95</v>
      </c>
      <c r="AV490" s="13" t="s">
        <v>95</v>
      </c>
      <c r="AW490" s="13" t="s">
        <v>38</v>
      </c>
      <c r="AX490" s="13" t="s">
        <v>22</v>
      </c>
      <c r="AY490" s="227" t="s">
        <v>208</v>
      </c>
    </row>
    <row r="491" spans="2:65" s="1" customFormat="1" ht="14.45" customHeight="1">
      <c r="B491" s="34"/>
      <c r="C491" s="250" t="s">
        <v>910</v>
      </c>
      <c r="D491" s="250" t="s">
        <v>296</v>
      </c>
      <c r="E491" s="251" t="s">
        <v>911</v>
      </c>
      <c r="F491" s="252" t="s">
        <v>912</v>
      </c>
      <c r="G491" s="253" t="s">
        <v>516</v>
      </c>
      <c r="H491" s="254">
        <v>44.225999999999999</v>
      </c>
      <c r="I491" s="255"/>
      <c r="J491" s="256">
        <f>ROUND(I491*H491,2)</f>
        <v>0</v>
      </c>
      <c r="K491" s="252" t="s">
        <v>1</v>
      </c>
      <c r="L491" s="257"/>
      <c r="M491" s="258" t="s">
        <v>1</v>
      </c>
      <c r="N491" s="259" t="s">
        <v>48</v>
      </c>
      <c r="O491" s="66"/>
      <c r="P491" s="202">
        <f>O491*H491</f>
        <v>0</v>
      </c>
      <c r="Q491" s="202">
        <v>0</v>
      </c>
      <c r="R491" s="202">
        <f>Q491*H491</f>
        <v>0</v>
      </c>
      <c r="S491" s="202">
        <v>0</v>
      </c>
      <c r="T491" s="203">
        <f>S491*H491</f>
        <v>0</v>
      </c>
      <c r="AR491" s="204" t="s">
        <v>399</v>
      </c>
      <c r="AT491" s="204" t="s">
        <v>296</v>
      </c>
      <c r="AU491" s="204" t="s">
        <v>95</v>
      </c>
      <c r="AY491" s="17" t="s">
        <v>208</v>
      </c>
      <c r="BE491" s="205">
        <f>IF(N491="základní",J491,0)</f>
        <v>0</v>
      </c>
      <c r="BF491" s="205">
        <f>IF(N491="snížená",J491,0)</f>
        <v>0</v>
      </c>
      <c r="BG491" s="205">
        <f>IF(N491="zákl. přenesená",J491,0)</f>
        <v>0</v>
      </c>
      <c r="BH491" s="205">
        <f>IF(N491="sníž. přenesená",J491,0)</f>
        <v>0</v>
      </c>
      <c r="BI491" s="205">
        <f>IF(N491="nulová",J491,0)</f>
        <v>0</v>
      </c>
      <c r="BJ491" s="17" t="s">
        <v>95</v>
      </c>
      <c r="BK491" s="205">
        <f>ROUND(I491*H491,2)</f>
        <v>0</v>
      </c>
      <c r="BL491" s="17" t="s">
        <v>295</v>
      </c>
      <c r="BM491" s="204" t="s">
        <v>913</v>
      </c>
    </row>
    <row r="492" spans="2:65" s="13" customFormat="1">
      <c r="B492" s="217"/>
      <c r="C492" s="218"/>
      <c r="D492" s="208" t="s">
        <v>217</v>
      </c>
      <c r="E492" s="219" t="s">
        <v>1</v>
      </c>
      <c r="F492" s="220" t="s">
        <v>914</v>
      </c>
      <c r="G492" s="218"/>
      <c r="H492" s="221">
        <v>44.225999999999999</v>
      </c>
      <c r="I492" s="222"/>
      <c r="J492" s="218"/>
      <c r="K492" s="218"/>
      <c r="L492" s="223"/>
      <c r="M492" s="224"/>
      <c r="N492" s="225"/>
      <c r="O492" s="225"/>
      <c r="P492" s="225"/>
      <c r="Q492" s="225"/>
      <c r="R492" s="225"/>
      <c r="S492" s="225"/>
      <c r="T492" s="226"/>
      <c r="AT492" s="227" t="s">
        <v>217</v>
      </c>
      <c r="AU492" s="227" t="s">
        <v>95</v>
      </c>
      <c r="AV492" s="13" t="s">
        <v>95</v>
      </c>
      <c r="AW492" s="13" t="s">
        <v>38</v>
      </c>
      <c r="AX492" s="13" t="s">
        <v>22</v>
      </c>
      <c r="AY492" s="227" t="s">
        <v>208</v>
      </c>
    </row>
    <row r="493" spans="2:65" s="1" customFormat="1" ht="21.6" customHeight="1">
      <c r="B493" s="34"/>
      <c r="C493" s="193" t="s">
        <v>915</v>
      </c>
      <c r="D493" s="193" t="s">
        <v>210</v>
      </c>
      <c r="E493" s="194" t="s">
        <v>916</v>
      </c>
      <c r="F493" s="195" t="s">
        <v>917</v>
      </c>
      <c r="G493" s="196" t="s">
        <v>223</v>
      </c>
      <c r="H493" s="197">
        <v>42.12</v>
      </c>
      <c r="I493" s="198"/>
      <c r="J493" s="199">
        <f>ROUND(I493*H493,2)</f>
        <v>0</v>
      </c>
      <c r="K493" s="195" t="s">
        <v>214</v>
      </c>
      <c r="L493" s="38"/>
      <c r="M493" s="200" t="s">
        <v>1</v>
      </c>
      <c r="N493" s="201" t="s">
        <v>48</v>
      </c>
      <c r="O493" s="66"/>
      <c r="P493" s="202">
        <f>O493*H493</f>
        <v>0</v>
      </c>
      <c r="Q493" s="202">
        <v>0</v>
      </c>
      <c r="R493" s="202">
        <f>Q493*H493</f>
        <v>0</v>
      </c>
      <c r="S493" s="202">
        <v>0</v>
      </c>
      <c r="T493" s="203">
        <f>S493*H493</f>
        <v>0</v>
      </c>
      <c r="AR493" s="204" t="s">
        <v>295</v>
      </c>
      <c r="AT493" s="204" t="s">
        <v>210</v>
      </c>
      <c r="AU493" s="204" t="s">
        <v>95</v>
      </c>
      <c r="AY493" s="17" t="s">
        <v>208</v>
      </c>
      <c r="BE493" s="205">
        <f>IF(N493="základní",J493,0)</f>
        <v>0</v>
      </c>
      <c r="BF493" s="205">
        <f>IF(N493="snížená",J493,0)</f>
        <v>0</v>
      </c>
      <c r="BG493" s="205">
        <f>IF(N493="zákl. přenesená",J493,0)</f>
        <v>0</v>
      </c>
      <c r="BH493" s="205">
        <f>IF(N493="sníž. přenesená",J493,0)</f>
        <v>0</v>
      </c>
      <c r="BI493" s="205">
        <f>IF(N493="nulová",J493,0)</f>
        <v>0</v>
      </c>
      <c r="BJ493" s="17" t="s">
        <v>95</v>
      </c>
      <c r="BK493" s="205">
        <f>ROUND(I493*H493,2)</f>
        <v>0</v>
      </c>
      <c r="BL493" s="17" t="s">
        <v>295</v>
      </c>
      <c r="BM493" s="204" t="s">
        <v>918</v>
      </c>
    </row>
    <row r="494" spans="2:65" s="13" customFormat="1">
      <c r="B494" s="217"/>
      <c r="C494" s="218"/>
      <c r="D494" s="208" t="s">
        <v>217</v>
      </c>
      <c r="E494" s="219" t="s">
        <v>1</v>
      </c>
      <c r="F494" s="220" t="s">
        <v>141</v>
      </c>
      <c r="G494" s="218"/>
      <c r="H494" s="221">
        <v>42.12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217</v>
      </c>
      <c r="AU494" s="227" t="s">
        <v>95</v>
      </c>
      <c r="AV494" s="13" t="s">
        <v>95</v>
      </c>
      <c r="AW494" s="13" t="s">
        <v>38</v>
      </c>
      <c r="AX494" s="13" t="s">
        <v>22</v>
      </c>
      <c r="AY494" s="227" t="s">
        <v>208</v>
      </c>
    </row>
    <row r="495" spans="2:65" s="1" customFormat="1" ht="21.6" customHeight="1">
      <c r="B495" s="34"/>
      <c r="C495" s="250" t="s">
        <v>919</v>
      </c>
      <c r="D495" s="250" t="s">
        <v>296</v>
      </c>
      <c r="E495" s="251" t="s">
        <v>920</v>
      </c>
      <c r="F495" s="252" t="s">
        <v>921</v>
      </c>
      <c r="G495" s="253" t="s">
        <v>223</v>
      </c>
      <c r="H495" s="254">
        <v>42.962000000000003</v>
      </c>
      <c r="I495" s="255"/>
      <c r="J495" s="256">
        <f>ROUND(I495*H495,2)</f>
        <v>0</v>
      </c>
      <c r="K495" s="252" t="s">
        <v>214</v>
      </c>
      <c r="L495" s="257"/>
      <c r="M495" s="258" t="s">
        <v>1</v>
      </c>
      <c r="N495" s="259" t="s">
        <v>48</v>
      </c>
      <c r="O495" s="66"/>
      <c r="P495" s="202">
        <f>O495*H495</f>
        <v>0</v>
      </c>
      <c r="Q495" s="202">
        <v>8.9999999999999998E-4</v>
      </c>
      <c r="R495" s="202">
        <f>Q495*H495</f>
        <v>3.86658E-2</v>
      </c>
      <c r="S495" s="202">
        <v>0</v>
      </c>
      <c r="T495" s="203">
        <f>S495*H495</f>
        <v>0</v>
      </c>
      <c r="AR495" s="204" t="s">
        <v>399</v>
      </c>
      <c r="AT495" s="204" t="s">
        <v>296</v>
      </c>
      <c r="AU495" s="204" t="s">
        <v>95</v>
      </c>
      <c r="AY495" s="17" t="s">
        <v>208</v>
      </c>
      <c r="BE495" s="205">
        <f>IF(N495="základní",J495,0)</f>
        <v>0</v>
      </c>
      <c r="BF495" s="205">
        <f>IF(N495="snížená",J495,0)</f>
        <v>0</v>
      </c>
      <c r="BG495" s="205">
        <f>IF(N495="zákl. přenesená",J495,0)</f>
        <v>0</v>
      </c>
      <c r="BH495" s="205">
        <f>IF(N495="sníž. přenesená",J495,0)</f>
        <v>0</v>
      </c>
      <c r="BI495" s="205">
        <f>IF(N495="nulová",J495,0)</f>
        <v>0</v>
      </c>
      <c r="BJ495" s="17" t="s">
        <v>95</v>
      </c>
      <c r="BK495" s="205">
        <f>ROUND(I495*H495,2)</f>
        <v>0</v>
      </c>
      <c r="BL495" s="17" t="s">
        <v>295</v>
      </c>
      <c r="BM495" s="204" t="s">
        <v>922</v>
      </c>
    </row>
    <row r="496" spans="2:65" s="13" customFormat="1">
      <c r="B496" s="217"/>
      <c r="C496" s="218"/>
      <c r="D496" s="208" t="s">
        <v>217</v>
      </c>
      <c r="E496" s="219" t="s">
        <v>1</v>
      </c>
      <c r="F496" s="220" t="s">
        <v>923</v>
      </c>
      <c r="G496" s="218"/>
      <c r="H496" s="221">
        <v>42.962000000000003</v>
      </c>
      <c r="I496" s="222"/>
      <c r="J496" s="218"/>
      <c r="K496" s="218"/>
      <c r="L496" s="223"/>
      <c r="M496" s="224"/>
      <c r="N496" s="225"/>
      <c r="O496" s="225"/>
      <c r="P496" s="225"/>
      <c r="Q496" s="225"/>
      <c r="R496" s="225"/>
      <c r="S496" s="225"/>
      <c r="T496" s="226"/>
      <c r="AT496" s="227" t="s">
        <v>217</v>
      </c>
      <c r="AU496" s="227" t="s">
        <v>95</v>
      </c>
      <c r="AV496" s="13" t="s">
        <v>95</v>
      </c>
      <c r="AW496" s="13" t="s">
        <v>38</v>
      </c>
      <c r="AX496" s="13" t="s">
        <v>22</v>
      </c>
      <c r="AY496" s="227" t="s">
        <v>208</v>
      </c>
    </row>
    <row r="497" spans="2:65" s="1" customFormat="1" ht="21.6" customHeight="1">
      <c r="B497" s="34"/>
      <c r="C497" s="193" t="s">
        <v>924</v>
      </c>
      <c r="D497" s="193" t="s">
        <v>210</v>
      </c>
      <c r="E497" s="194" t="s">
        <v>925</v>
      </c>
      <c r="F497" s="195" t="s">
        <v>926</v>
      </c>
      <c r="G497" s="196" t="s">
        <v>213</v>
      </c>
      <c r="H497" s="197">
        <v>0.04</v>
      </c>
      <c r="I497" s="198"/>
      <c r="J497" s="199">
        <f>ROUND(I497*H497,2)</f>
        <v>0</v>
      </c>
      <c r="K497" s="195" t="s">
        <v>214</v>
      </c>
      <c r="L497" s="38"/>
      <c r="M497" s="200" t="s">
        <v>1</v>
      </c>
      <c r="N497" s="201" t="s">
        <v>48</v>
      </c>
      <c r="O497" s="66"/>
      <c r="P497" s="202">
        <f>O497*H497</f>
        <v>0</v>
      </c>
      <c r="Q497" s="202">
        <v>0</v>
      </c>
      <c r="R497" s="202">
        <f>Q497*H497</f>
        <v>0</v>
      </c>
      <c r="S497" s="202">
        <v>0</v>
      </c>
      <c r="T497" s="203">
        <f>S497*H497</f>
        <v>0</v>
      </c>
      <c r="AR497" s="204" t="s">
        <v>295</v>
      </c>
      <c r="AT497" s="204" t="s">
        <v>210</v>
      </c>
      <c r="AU497" s="204" t="s">
        <v>95</v>
      </c>
      <c r="AY497" s="17" t="s">
        <v>208</v>
      </c>
      <c r="BE497" s="205">
        <f>IF(N497="základní",J497,0)</f>
        <v>0</v>
      </c>
      <c r="BF497" s="205">
        <f>IF(N497="snížená",J497,0)</f>
        <v>0</v>
      </c>
      <c r="BG497" s="205">
        <f>IF(N497="zákl. přenesená",J497,0)</f>
        <v>0</v>
      </c>
      <c r="BH497" s="205">
        <f>IF(N497="sníž. přenesená",J497,0)</f>
        <v>0</v>
      </c>
      <c r="BI497" s="205">
        <f>IF(N497="nulová",J497,0)</f>
        <v>0</v>
      </c>
      <c r="BJ497" s="17" t="s">
        <v>95</v>
      </c>
      <c r="BK497" s="205">
        <f>ROUND(I497*H497,2)</f>
        <v>0</v>
      </c>
      <c r="BL497" s="17" t="s">
        <v>295</v>
      </c>
      <c r="BM497" s="204" t="s">
        <v>927</v>
      </c>
    </row>
    <row r="498" spans="2:65" s="11" customFormat="1" ht="22.9" customHeight="1">
      <c r="B498" s="177"/>
      <c r="C498" s="178"/>
      <c r="D498" s="179" t="s">
        <v>81</v>
      </c>
      <c r="E498" s="191" t="s">
        <v>928</v>
      </c>
      <c r="F498" s="191" t="s">
        <v>929</v>
      </c>
      <c r="G498" s="178"/>
      <c r="H498" s="178"/>
      <c r="I498" s="181"/>
      <c r="J498" s="192">
        <f>BK498</f>
        <v>0</v>
      </c>
      <c r="K498" s="178"/>
      <c r="L498" s="183"/>
      <c r="M498" s="184"/>
      <c r="N498" s="185"/>
      <c r="O498" s="185"/>
      <c r="P498" s="186">
        <f>SUM(P499:P508)</f>
        <v>0</v>
      </c>
      <c r="Q498" s="185"/>
      <c r="R498" s="186">
        <f>SUM(R499:R508)</f>
        <v>0</v>
      </c>
      <c r="S498" s="185"/>
      <c r="T498" s="187">
        <f>SUM(T499:T508)</f>
        <v>5.2275299999999997E-2</v>
      </c>
      <c r="AR498" s="188" t="s">
        <v>95</v>
      </c>
      <c r="AT498" s="189" t="s">
        <v>81</v>
      </c>
      <c r="AU498" s="189" t="s">
        <v>22</v>
      </c>
      <c r="AY498" s="188" t="s">
        <v>208</v>
      </c>
      <c r="BK498" s="190">
        <f>SUM(BK499:BK508)</f>
        <v>0</v>
      </c>
    </row>
    <row r="499" spans="2:65" s="1" customFormat="1" ht="21.6" customHeight="1">
      <c r="B499" s="34"/>
      <c r="C499" s="193" t="s">
        <v>930</v>
      </c>
      <c r="D499" s="193" t="s">
        <v>210</v>
      </c>
      <c r="E499" s="194" t="s">
        <v>931</v>
      </c>
      <c r="F499" s="195" t="s">
        <v>932</v>
      </c>
      <c r="G499" s="196" t="s">
        <v>223</v>
      </c>
      <c r="H499" s="197">
        <v>19.2</v>
      </c>
      <c r="I499" s="198"/>
      <c r="J499" s="199">
        <f>ROUND(I499*H499,2)</f>
        <v>0</v>
      </c>
      <c r="K499" s="195" t="s">
        <v>214</v>
      </c>
      <c r="L499" s="38"/>
      <c r="M499" s="200" t="s">
        <v>1</v>
      </c>
      <c r="N499" s="201" t="s">
        <v>48</v>
      </c>
      <c r="O499" s="66"/>
      <c r="P499" s="202">
        <f>O499*H499</f>
        <v>0</v>
      </c>
      <c r="Q499" s="202">
        <v>0</v>
      </c>
      <c r="R499" s="202">
        <f>Q499*H499</f>
        <v>0</v>
      </c>
      <c r="S499" s="202">
        <v>2.5000000000000001E-3</v>
      </c>
      <c r="T499" s="203">
        <f>S499*H499</f>
        <v>4.8000000000000001E-2</v>
      </c>
      <c r="AR499" s="204" t="s">
        <v>295</v>
      </c>
      <c r="AT499" s="204" t="s">
        <v>210</v>
      </c>
      <c r="AU499" s="204" t="s">
        <v>95</v>
      </c>
      <c r="AY499" s="17" t="s">
        <v>208</v>
      </c>
      <c r="BE499" s="205">
        <f>IF(N499="základní",J499,0)</f>
        <v>0</v>
      </c>
      <c r="BF499" s="205">
        <f>IF(N499="snížená",J499,0)</f>
        <v>0</v>
      </c>
      <c r="BG499" s="205">
        <f>IF(N499="zákl. přenesená",J499,0)</f>
        <v>0</v>
      </c>
      <c r="BH499" s="205">
        <f>IF(N499="sníž. přenesená",J499,0)</f>
        <v>0</v>
      </c>
      <c r="BI499" s="205">
        <f>IF(N499="nulová",J499,0)</f>
        <v>0</v>
      </c>
      <c r="BJ499" s="17" t="s">
        <v>95</v>
      </c>
      <c r="BK499" s="205">
        <f>ROUND(I499*H499,2)</f>
        <v>0</v>
      </c>
      <c r="BL499" s="17" t="s">
        <v>295</v>
      </c>
      <c r="BM499" s="204" t="s">
        <v>933</v>
      </c>
    </row>
    <row r="500" spans="2:65" s="13" customFormat="1">
      <c r="B500" s="217"/>
      <c r="C500" s="218"/>
      <c r="D500" s="208" t="s">
        <v>217</v>
      </c>
      <c r="E500" s="219" t="s">
        <v>115</v>
      </c>
      <c r="F500" s="220" t="s">
        <v>934</v>
      </c>
      <c r="G500" s="218"/>
      <c r="H500" s="221">
        <v>1.1000000000000001</v>
      </c>
      <c r="I500" s="222"/>
      <c r="J500" s="218"/>
      <c r="K500" s="218"/>
      <c r="L500" s="223"/>
      <c r="M500" s="224"/>
      <c r="N500" s="225"/>
      <c r="O500" s="225"/>
      <c r="P500" s="225"/>
      <c r="Q500" s="225"/>
      <c r="R500" s="225"/>
      <c r="S500" s="225"/>
      <c r="T500" s="226"/>
      <c r="AT500" s="227" t="s">
        <v>217</v>
      </c>
      <c r="AU500" s="227" t="s">
        <v>95</v>
      </c>
      <c r="AV500" s="13" t="s">
        <v>95</v>
      </c>
      <c r="AW500" s="13" t="s">
        <v>38</v>
      </c>
      <c r="AX500" s="13" t="s">
        <v>82</v>
      </c>
      <c r="AY500" s="227" t="s">
        <v>208</v>
      </c>
    </row>
    <row r="501" spans="2:65" s="13" customFormat="1">
      <c r="B501" s="217"/>
      <c r="C501" s="218"/>
      <c r="D501" s="208" t="s">
        <v>217</v>
      </c>
      <c r="E501" s="219" t="s">
        <v>117</v>
      </c>
      <c r="F501" s="220" t="s">
        <v>935</v>
      </c>
      <c r="G501" s="218"/>
      <c r="H501" s="221">
        <v>1.3</v>
      </c>
      <c r="I501" s="222"/>
      <c r="J501" s="218"/>
      <c r="K501" s="218"/>
      <c r="L501" s="223"/>
      <c r="M501" s="224"/>
      <c r="N501" s="225"/>
      <c r="O501" s="225"/>
      <c r="P501" s="225"/>
      <c r="Q501" s="225"/>
      <c r="R501" s="225"/>
      <c r="S501" s="225"/>
      <c r="T501" s="226"/>
      <c r="AT501" s="227" t="s">
        <v>217</v>
      </c>
      <c r="AU501" s="227" t="s">
        <v>95</v>
      </c>
      <c r="AV501" s="13" t="s">
        <v>95</v>
      </c>
      <c r="AW501" s="13" t="s">
        <v>38</v>
      </c>
      <c r="AX501" s="13" t="s">
        <v>82</v>
      </c>
      <c r="AY501" s="227" t="s">
        <v>208</v>
      </c>
    </row>
    <row r="502" spans="2:65" s="13" customFormat="1">
      <c r="B502" s="217"/>
      <c r="C502" s="218"/>
      <c r="D502" s="208" t="s">
        <v>217</v>
      </c>
      <c r="E502" s="219" t="s">
        <v>119</v>
      </c>
      <c r="F502" s="220" t="s">
        <v>936</v>
      </c>
      <c r="G502" s="218"/>
      <c r="H502" s="221">
        <v>4.3</v>
      </c>
      <c r="I502" s="222"/>
      <c r="J502" s="218"/>
      <c r="K502" s="218"/>
      <c r="L502" s="223"/>
      <c r="M502" s="224"/>
      <c r="N502" s="225"/>
      <c r="O502" s="225"/>
      <c r="P502" s="225"/>
      <c r="Q502" s="225"/>
      <c r="R502" s="225"/>
      <c r="S502" s="225"/>
      <c r="T502" s="226"/>
      <c r="AT502" s="227" t="s">
        <v>217</v>
      </c>
      <c r="AU502" s="227" t="s">
        <v>95</v>
      </c>
      <c r="AV502" s="13" t="s">
        <v>95</v>
      </c>
      <c r="AW502" s="13" t="s">
        <v>38</v>
      </c>
      <c r="AX502" s="13" t="s">
        <v>82</v>
      </c>
      <c r="AY502" s="227" t="s">
        <v>208</v>
      </c>
    </row>
    <row r="503" spans="2:65" s="13" customFormat="1">
      <c r="B503" s="217"/>
      <c r="C503" s="218"/>
      <c r="D503" s="208" t="s">
        <v>217</v>
      </c>
      <c r="E503" s="219" t="s">
        <v>937</v>
      </c>
      <c r="F503" s="220" t="s">
        <v>938</v>
      </c>
      <c r="G503" s="218"/>
      <c r="H503" s="221">
        <v>12.5</v>
      </c>
      <c r="I503" s="222"/>
      <c r="J503" s="218"/>
      <c r="K503" s="218"/>
      <c r="L503" s="223"/>
      <c r="M503" s="224"/>
      <c r="N503" s="225"/>
      <c r="O503" s="225"/>
      <c r="P503" s="225"/>
      <c r="Q503" s="225"/>
      <c r="R503" s="225"/>
      <c r="S503" s="225"/>
      <c r="T503" s="226"/>
      <c r="AT503" s="227" t="s">
        <v>217</v>
      </c>
      <c r="AU503" s="227" t="s">
        <v>95</v>
      </c>
      <c r="AV503" s="13" t="s">
        <v>95</v>
      </c>
      <c r="AW503" s="13" t="s">
        <v>38</v>
      </c>
      <c r="AX503" s="13" t="s">
        <v>82</v>
      </c>
      <c r="AY503" s="227" t="s">
        <v>208</v>
      </c>
    </row>
    <row r="504" spans="2:65" s="15" customFormat="1">
      <c r="B504" s="239"/>
      <c r="C504" s="240"/>
      <c r="D504" s="208" t="s">
        <v>217</v>
      </c>
      <c r="E504" s="241" t="s">
        <v>143</v>
      </c>
      <c r="F504" s="242" t="s">
        <v>268</v>
      </c>
      <c r="G504" s="240"/>
      <c r="H504" s="243">
        <v>19.2</v>
      </c>
      <c r="I504" s="244"/>
      <c r="J504" s="240"/>
      <c r="K504" s="240"/>
      <c r="L504" s="245"/>
      <c r="M504" s="246"/>
      <c r="N504" s="247"/>
      <c r="O504" s="247"/>
      <c r="P504" s="247"/>
      <c r="Q504" s="247"/>
      <c r="R504" s="247"/>
      <c r="S504" s="247"/>
      <c r="T504" s="248"/>
      <c r="AT504" s="249" t="s">
        <v>217</v>
      </c>
      <c r="AU504" s="249" t="s">
        <v>95</v>
      </c>
      <c r="AV504" s="15" t="s">
        <v>215</v>
      </c>
      <c r="AW504" s="15" t="s">
        <v>38</v>
      </c>
      <c r="AX504" s="15" t="s">
        <v>22</v>
      </c>
      <c r="AY504" s="249" t="s">
        <v>208</v>
      </c>
    </row>
    <row r="505" spans="2:65" s="1" customFormat="1" ht="21.6" customHeight="1">
      <c r="B505" s="34"/>
      <c r="C505" s="193" t="s">
        <v>939</v>
      </c>
      <c r="D505" s="193" t="s">
        <v>210</v>
      </c>
      <c r="E505" s="194" t="s">
        <v>940</v>
      </c>
      <c r="F505" s="195" t="s">
        <v>941</v>
      </c>
      <c r="G505" s="196" t="s">
        <v>516</v>
      </c>
      <c r="H505" s="197">
        <v>14.250999999999999</v>
      </c>
      <c r="I505" s="198"/>
      <c r="J505" s="199">
        <f>ROUND(I505*H505,2)</f>
        <v>0</v>
      </c>
      <c r="K505" s="195" t="s">
        <v>214</v>
      </c>
      <c r="L505" s="38"/>
      <c r="M505" s="200" t="s">
        <v>1</v>
      </c>
      <c r="N505" s="201" t="s">
        <v>48</v>
      </c>
      <c r="O505" s="66"/>
      <c r="P505" s="202">
        <f>O505*H505</f>
        <v>0</v>
      </c>
      <c r="Q505" s="202">
        <v>0</v>
      </c>
      <c r="R505" s="202">
        <f>Q505*H505</f>
        <v>0</v>
      </c>
      <c r="S505" s="202">
        <v>2.9999999999999997E-4</v>
      </c>
      <c r="T505" s="203">
        <f>S505*H505</f>
        <v>4.2752999999999992E-3</v>
      </c>
      <c r="AR505" s="204" t="s">
        <v>295</v>
      </c>
      <c r="AT505" s="204" t="s">
        <v>210</v>
      </c>
      <c r="AU505" s="204" t="s">
        <v>95</v>
      </c>
      <c r="AY505" s="17" t="s">
        <v>208</v>
      </c>
      <c r="BE505" s="205">
        <f>IF(N505="základní",J505,0)</f>
        <v>0</v>
      </c>
      <c r="BF505" s="205">
        <f>IF(N505="snížená",J505,0)</f>
        <v>0</v>
      </c>
      <c r="BG505" s="205">
        <f>IF(N505="zákl. přenesená",J505,0)</f>
        <v>0</v>
      </c>
      <c r="BH505" s="205">
        <f>IF(N505="sníž. přenesená",J505,0)</f>
        <v>0</v>
      </c>
      <c r="BI505" s="205">
        <f>IF(N505="nulová",J505,0)</f>
        <v>0</v>
      </c>
      <c r="BJ505" s="17" t="s">
        <v>95</v>
      </c>
      <c r="BK505" s="205">
        <f>ROUND(I505*H505,2)</f>
        <v>0</v>
      </c>
      <c r="BL505" s="17" t="s">
        <v>295</v>
      </c>
      <c r="BM505" s="204" t="s">
        <v>942</v>
      </c>
    </row>
    <row r="506" spans="2:65" s="13" customFormat="1">
      <c r="B506" s="217"/>
      <c r="C506" s="218"/>
      <c r="D506" s="208" t="s">
        <v>217</v>
      </c>
      <c r="E506" s="219" t="s">
        <v>1</v>
      </c>
      <c r="F506" s="220" t="s">
        <v>943</v>
      </c>
      <c r="G506" s="218"/>
      <c r="H506" s="221">
        <v>17.050999999999998</v>
      </c>
      <c r="I506" s="222"/>
      <c r="J506" s="218"/>
      <c r="K506" s="218"/>
      <c r="L506" s="223"/>
      <c r="M506" s="224"/>
      <c r="N506" s="225"/>
      <c r="O506" s="225"/>
      <c r="P506" s="225"/>
      <c r="Q506" s="225"/>
      <c r="R506" s="225"/>
      <c r="S506" s="225"/>
      <c r="T506" s="226"/>
      <c r="AT506" s="227" t="s">
        <v>217</v>
      </c>
      <c r="AU506" s="227" t="s">
        <v>95</v>
      </c>
      <c r="AV506" s="13" t="s">
        <v>95</v>
      </c>
      <c r="AW506" s="13" t="s">
        <v>38</v>
      </c>
      <c r="AX506" s="13" t="s">
        <v>82</v>
      </c>
      <c r="AY506" s="227" t="s">
        <v>208</v>
      </c>
    </row>
    <row r="507" spans="2:65" s="13" customFormat="1">
      <c r="B507" s="217"/>
      <c r="C507" s="218"/>
      <c r="D507" s="208" t="s">
        <v>217</v>
      </c>
      <c r="E507" s="219" t="s">
        <v>1</v>
      </c>
      <c r="F507" s="220" t="s">
        <v>944</v>
      </c>
      <c r="G507" s="218"/>
      <c r="H507" s="221">
        <v>-2.8</v>
      </c>
      <c r="I507" s="222"/>
      <c r="J507" s="218"/>
      <c r="K507" s="218"/>
      <c r="L507" s="223"/>
      <c r="M507" s="224"/>
      <c r="N507" s="225"/>
      <c r="O507" s="225"/>
      <c r="P507" s="225"/>
      <c r="Q507" s="225"/>
      <c r="R507" s="225"/>
      <c r="S507" s="225"/>
      <c r="T507" s="226"/>
      <c r="AT507" s="227" t="s">
        <v>217</v>
      </c>
      <c r="AU507" s="227" t="s">
        <v>95</v>
      </c>
      <c r="AV507" s="13" t="s">
        <v>95</v>
      </c>
      <c r="AW507" s="13" t="s">
        <v>38</v>
      </c>
      <c r="AX507" s="13" t="s">
        <v>82</v>
      </c>
      <c r="AY507" s="227" t="s">
        <v>208</v>
      </c>
    </row>
    <row r="508" spans="2:65" s="15" customFormat="1">
      <c r="B508" s="239"/>
      <c r="C508" s="240"/>
      <c r="D508" s="208" t="s">
        <v>217</v>
      </c>
      <c r="E508" s="241" t="s">
        <v>1</v>
      </c>
      <c r="F508" s="242" t="s">
        <v>268</v>
      </c>
      <c r="G508" s="240"/>
      <c r="H508" s="243">
        <v>14.250999999999999</v>
      </c>
      <c r="I508" s="244"/>
      <c r="J508" s="240"/>
      <c r="K508" s="240"/>
      <c r="L508" s="245"/>
      <c r="M508" s="246"/>
      <c r="N508" s="247"/>
      <c r="O508" s="247"/>
      <c r="P508" s="247"/>
      <c r="Q508" s="247"/>
      <c r="R508" s="247"/>
      <c r="S508" s="247"/>
      <c r="T508" s="248"/>
      <c r="AT508" s="249" t="s">
        <v>217</v>
      </c>
      <c r="AU508" s="249" t="s">
        <v>95</v>
      </c>
      <c r="AV508" s="15" t="s">
        <v>215</v>
      </c>
      <c r="AW508" s="15" t="s">
        <v>38</v>
      </c>
      <c r="AX508" s="15" t="s">
        <v>22</v>
      </c>
      <c r="AY508" s="249" t="s">
        <v>208</v>
      </c>
    </row>
    <row r="509" spans="2:65" s="11" customFormat="1" ht="22.9" customHeight="1">
      <c r="B509" s="177"/>
      <c r="C509" s="178"/>
      <c r="D509" s="179" t="s">
        <v>81</v>
      </c>
      <c r="E509" s="191" t="s">
        <v>945</v>
      </c>
      <c r="F509" s="191" t="s">
        <v>946</v>
      </c>
      <c r="G509" s="178"/>
      <c r="H509" s="178"/>
      <c r="I509" s="181"/>
      <c r="J509" s="192">
        <f>BK509</f>
        <v>0</v>
      </c>
      <c r="K509" s="178"/>
      <c r="L509" s="183"/>
      <c r="M509" s="184"/>
      <c r="N509" s="185"/>
      <c r="O509" s="185"/>
      <c r="P509" s="186">
        <f>SUM(P510:P556)</f>
        <v>0</v>
      </c>
      <c r="Q509" s="185"/>
      <c r="R509" s="186">
        <f>SUM(R510:R556)</f>
        <v>0.46471240000000003</v>
      </c>
      <c r="S509" s="185"/>
      <c r="T509" s="187">
        <f>SUM(T510:T556)</f>
        <v>0.89918949999999997</v>
      </c>
      <c r="AR509" s="188" t="s">
        <v>95</v>
      </c>
      <c r="AT509" s="189" t="s">
        <v>81</v>
      </c>
      <c r="AU509" s="189" t="s">
        <v>22</v>
      </c>
      <c r="AY509" s="188" t="s">
        <v>208</v>
      </c>
      <c r="BK509" s="190">
        <f>SUM(BK510:BK556)</f>
        <v>0</v>
      </c>
    </row>
    <row r="510" spans="2:65" s="1" customFormat="1" ht="21.6" customHeight="1">
      <c r="B510" s="34"/>
      <c r="C510" s="193" t="s">
        <v>947</v>
      </c>
      <c r="D510" s="193" t="s">
        <v>210</v>
      </c>
      <c r="E510" s="194" t="s">
        <v>948</v>
      </c>
      <c r="F510" s="195" t="s">
        <v>949</v>
      </c>
      <c r="G510" s="196" t="s">
        <v>223</v>
      </c>
      <c r="H510" s="197">
        <v>11.032999999999999</v>
      </c>
      <c r="I510" s="198"/>
      <c r="J510" s="199">
        <f>ROUND(I510*H510,2)</f>
        <v>0</v>
      </c>
      <c r="K510" s="195" t="s">
        <v>214</v>
      </c>
      <c r="L510" s="38"/>
      <c r="M510" s="200" t="s">
        <v>1</v>
      </c>
      <c r="N510" s="201" t="s">
        <v>48</v>
      </c>
      <c r="O510" s="66"/>
      <c r="P510" s="202">
        <f>O510*H510</f>
        <v>0</v>
      </c>
      <c r="Q510" s="202">
        <v>0</v>
      </c>
      <c r="R510" s="202">
        <f>Q510*H510</f>
        <v>0</v>
      </c>
      <c r="S510" s="202">
        <v>8.1500000000000003E-2</v>
      </c>
      <c r="T510" s="203">
        <f>S510*H510</f>
        <v>0.89918949999999997</v>
      </c>
      <c r="AR510" s="204" t="s">
        <v>295</v>
      </c>
      <c r="AT510" s="204" t="s">
        <v>210</v>
      </c>
      <c r="AU510" s="204" t="s">
        <v>95</v>
      </c>
      <c r="AY510" s="17" t="s">
        <v>208</v>
      </c>
      <c r="BE510" s="205">
        <f>IF(N510="základní",J510,0)</f>
        <v>0</v>
      </c>
      <c r="BF510" s="205">
        <f>IF(N510="snížená",J510,0)</f>
        <v>0</v>
      </c>
      <c r="BG510" s="205">
        <f>IF(N510="zákl. přenesená",J510,0)</f>
        <v>0</v>
      </c>
      <c r="BH510" s="205">
        <f>IF(N510="sníž. přenesená",J510,0)</f>
        <v>0</v>
      </c>
      <c r="BI510" s="205">
        <f>IF(N510="nulová",J510,0)</f>
        <v>0</v>
      </c>
      <c r="BJ510" s="17" t="s">
        <v>95</v>
      </c>
      <c r="BK510" s="205">
        <f>ROUND(I510*H510,2)</f>
        <v>0</v>
      </c>
      <c r="BL510" s="17" t="s">
        <v>295</v>
      </c>
      <c r="BM510" s="204" t="s">
        <v>950</v>
      </c>
    </row>
    <row r="511" spans="2:65" s="13" customFormat="1">
      <c r="B511" s="217"/>
      <c r="C511" s="218"/>
      <c r="D511" s="208" t="s">
        <v>217</v>
      </c>
      <c r="E511" s="219" t="s">
        <v>1</v>
      </c>
      <c r="F511" s="220" t="s">
        <v>951</v>
      </c>
      <c r="G511" s="218"/>
      <c r="H511" s="221">
        <v>4.2119999999999997</v>
      </c>
      <c r="I511" s="222"/>
      <c r="J511" s="218"/>
      <c r="K511" s="218"/>
      <c r="L511" s="223"/>
      <c r="M511" s="224"/>
      <c r="N511" s="225"/>
      <c r="O511" s="225"/>
      <c r="P511" s="225"/>
      <c r="Q511" s="225"/>
      <c r="R511" s="225"/>
      <c r="S511" s="225"/>
      <c r="T511" s="226"/>
      <c r="AT511" s="227" t="s">
        <v>217</v>
      </c>
      <c r="AU511" s="227" t="s">
        <v>95</v>
      </c>
      <c r="AV511" s="13" t="s">
        <v>95</v>
      </c>
      <c r="AW511" s="13" t="s">
        <v>38</v>
      </c>
      <c r="AX511" s="13" t="s">
        <v>82</v>
      </c>
      <c r="AY511" s="227" t="s">
        <v>208</v>
      </c>
    </row>
    <row r="512" spans="2:65" s="13" customFormat="1">
      <c r="B512" s="217"/>
      <c r="C512" s="218"/>
      <c r="D512" s="208" t="s">
        <v>217</v>
      </c>
      <c r="E512" s="219" t="s">
        <v>1</v>
      </c>
      <c r="F512" s="220" t="s">
        <v>952</v>
      </c>
      <c r="G512" s="218"/>
      <c r="H512" s="221">
        <v>6.8209999999999997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217</v>
      </c>
      <c r="AU512" s="227" t="s">
        <v>95</v>
      </c>
      <c r="AV512" s="13" t="s">
        <v>95</v>
      </c>
      <c r="AW512" s="13" t="s">
        <v>38</v>
      </c>
      <c r="AX512" s="13" t="s">
        <v>82</v>
      </c>
      <c r="AY512" s="227" t="s">
        <v>208</v>
      </c>
    </row>
    <row r="513" spans="2:65" s="15" customFormat="1">
      <c r="B513" s="239"/>
      <c r="C513" s="240"/>
      <c r="D513" s="208" t="s">
        <v>217</v>
      </c>
      <c r="E513" s="241" t="s">
        <v>113</v>
      </c>
      <c r="F513" s="242" t="s">
        <v>268</v>
      </c>
      <c r="G513" s="240"/>
      <c r="H513" s="243">
        <v>11.032999999999999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AT513" s="249" t="s">
        <v>217</v>
      </c>
      <c r="AU513" s="249" t="s">
        <v>95</v>
      </c>
      <c r="AV513" s="15" t="s">
        <v>215</v>
      </c>
      <c r="AW513" s="15" t="s">
        <v>38</v>
      </c>
      <c r="AX513" s="15" t="s">
        <v>22</v>
      </c>
      <c r="AY513" s="249" t="s">
        <v>208</v>
      </c>
    </row>
    <row r="514" spans="2:65" s="1" customFormat="1" ht="32.450000000000003" customHeight="1">
      <c r="B514" s="34"/>
      <c r="C514" s="193" t="s">
        <v>953</v>
      </c>
      <c r="D514" s="193" t="s">
        <v>210</v>
      </c>
      <c r="E514" s="194" t="s">
        <v>954</v>
      </c>
      <c r="F514" s="195" t="s">
        <v>955</v>
      </c>
      <c r="G514" s="196" t="s">
        <v>223</v>
      </c>
      <c r="H514" s="197">
        <v>27.849</v>
      </c>
      <c r="I514" s="198"/>
      <c r="J514" s="199">
        <f>ROUND(I514*H514,2)</f>
        <v>0</v>
      </c>
      <c r="K514" s="195" t="s">
        <v>214</v>
      </c>
      <c r="L514" s="38"/>
      <c r="M514" s="200" t="s">
        <v>1</v>
      </c>
      <c r="N514" s="201" t="s">
        <v>48</v>
      </c>
      <c r="O514" s="66"/>
      <c r="P514" s="202">
        <f>O514*H514</f>
        <v>0</v>
      </c>
      <c r="Q514" s="202">
        <v>3.0000000000000001E-3</v>
      </c>
      <c r="R514" s="202">
        <f>Q514*H514</f>
        <v>8.3546999999999996E-2</v>
      </c>
      <c r="S514" s="202">
        <v>0</v>
      </c>
      <c r="T514" s="203">
        <f>S514*H514</f>
        <v>0</v>
      </c>
      <c r="AR514" s="204" t="s">
        <v>295</v>
      </c>
      <c r="AT514" s="204" t="s">
        <v>210</v>
      </c>
      <c r="AU514" s="204" t="s">
        <v>95</v>
      </c>
      <c r="AY514" s="17" t="s">
        <v>208</v>
      </c>
      <c r="BE514" s="205">
        <f>IF(N514="základní",J514,0)</f>
        <v>0</v>
      </c>
      <c r="BF514" s="205">
        <f>IF(N514="snížená",J514,0)</f>
        <v>0</v>
      </c>
      <c r="BG514" s="205">
        <f>IF(N514="zákl. přenesená",J514,0)</f>
        <v>0</v>
      </c>
      <c r="BH514" s="205">
        <f>IF(N514="sníž. přenesená",J514,0)</f>
        <v>0</v>
      </c>
      <c r="BI514" s="205">
        <f>IF(N514="nulová",J514,0)</f>
        <v>0</v>
      </c>
      <c r="BJ514" s="17" t="s">
        <v>95</v>
      </c>
      <c r="BK514" s="205">
        <f>ROUND(I514*H514,2)</f>
        <v>0</v>
      </c>
      <c r="BL514" s="17" t="s">
        <v>295</v>
      </c>
      <c r="BM514" s="204" t="s">
        <v>956</v>
      </c>
    </row>
    <row r="515" spans="2:65" s="13" customFormat="1">
      <c r="B515" s="217"/>
      <c r="C515" s="218"/>
      <c r="D515" s="208" t="s">
        <v>217</v>
      </c>
      <c r="E515" s="219" t="s">
        <v>1</v>
      </c>
      <c r="F515" s="220" t="s">
        <v>957</v>
      </c>
      <c r="G515" s="218"/>
      <c r="H515" s="221">
        <v>3.92</v>
      </c>
      <c r="I515" s="222"/>
      <c r="J515" s="218"/>
      <c r="K515" s="218"/>
      <c r="L515" s="223"/>
      <c r="M515" s="224"/>
      <c r="N515" s="225"/>
      <c r="O515" s="225"/>
      <c r="P515" s="225"/>
      <c r="Q515" s="225"/>
      <c r="R515" s="225"/>
      <c r="S515" s="225"/>
      <c r="T515" s="226"/>
      <c r="AT515" s="227" t="s">
        <v>217</v>
      </c>
      <c r="AU515" s="227" t="s">
        <v>95</v>
      </c>
      <c r="AV515" s="13" t="s">
        <v>95</v>
      </c>
      <c r="AW515" s="13" t="s">
        <v>38</v>
      </c>
      <c r="AX515" s="13" t="s">
        <v>82</v>
      </c>
      <c r="AY515" s="227" t="s">
        <v>208</v>
      </c>
    </row>
    <row r="516" spans="2:65" s="14" customFormat="1">
      <c r="B516" s="228"/>
      <c r="C516" s="229"/>
      <c r="D516" s="208" t="s">
        <v>217</v>
      </c>
      <c r="E516" s="230" t="s">
        <v>958</v>
      </c>
      <c r="F516" s="231" t="s">
        <v>266</v>
      </c>
      <c r="G516" s="229"/>
      <c r="H516" s="232">
        <v>3.92</v>
      </c>
      <c r="I516" s="233"/>
      <c r="J516" s="229"/>
      <c r="K516" s="229"/>
      <c r="L516" s="234"/>
      <c r="M516" s="235"/>
      <c r="N516" s="236"/>
      <c r="O516" s="236"/>
      <c r="P516" s="236"/>
      <c r="Q516" s="236"/>
      <c r="R516" s="236"/>
      <c r="S516" s="236"/>
      <c r="T516" s="237"/>
      <c r="AT516" s="238" t="s">
        <v>217</v>
      </c>
      <c r="AU516" s="238" t="s">
        <v>95</v>
      </c>
      <c r="AV516" s="14" t="s">
        <v>152</v>
      </c>
      <c r="AW516" s="14" t="s">
        <v>38</v>
      </c>
      <c r="AX516" s="14" t="s">
        <v>82</v>
      </c>
      <c r="AY516" s="238" t="s">
        <v>208</v>
      </c>
    </row>
    <row r="517" spans="2:65" s="12" customFormat="1">
      <c r="B517" s="206"/>
      <c r="C517" s="207"/>
      <c r="D517" s="208" t="s">
        <v>217</v>
      </c>
      <c r="E517" s="209" t="s">
        <v>1</v>
      </c>
      <c r="F517" s="210" t="s">
        <v>959</v>
      </c>
      <c r="G517" s="207"/>
      <c r="H517" s="209" t="s">
        <v>1</v>
      </c>
      <c r="I517" s="211"/>
      <c r="J517" s="207"/>
      <c r="K517" s="207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217</v>
      </c>
      <c r="AU517" s="216" t="s">
        <v>95</v>
      </c>
      <c r="AV517" s="12" t="s">
        <v>22</v>
      </c>
      <c r="AW517" s="12" t="s">
        <v>38</v>
      </c>
      <c r="AX517" s="12" t="s">
        <v>82</v>
      </c>
      <c r="AY517" s="216" t="s">
        <v>208</v>
      </c>
    </row>
    <row r="518" spans="2:65" s="13" customFormat="1">
      <c r="B518" s="217"/>
      <c r="C518" s="218"/>
      <c r="D518" s="208" t="s">
        <v>217</v>
      </c>
      <c r="E518" s="219" t="s">
        <v>1</v>
      </c>
      <c r="F518" s="220" t="s">
        <v>960</v>
      </c>
      <c r="G518" s="218"/>
      <c r="H518" s="221">
        <v>6.92</v>
      </c>
      <c r="I518" s="222"/>
      <c r="J518" s="218"/>
      <c r="K518" s="218"/>
      <c r="L518" s="223"/>
      <c r="M518" s="224"/>
      <c r="N518" s="225"/>
      <c r="O518" s="225"/>
      <c r="P518" s="225"/>
      <c r="Q518" s="225"/>
      <c r="R518" s="225"/>
      <c r="S518" s="225"/>
      <c r="T518" s="226"/>
      <c r="AT518" s="227" t="s">
        <v>217</v>
      </c>
      <c r="AU518" s="227" t="s">
        <v>95</v>
      </c>
      <c r="AV518" s="13" t="s">
        <v>95</v>
      </c>
      <c r="AW518" s="13" t="s">
        <v>38</v>
      </c>
      <c r="AX518" s="13" t="s">
        <v>82</v>
      </c>
      <c r="AY518" s="227" t="s">
        <v>208</v>
      </c>
    </row>
    <row r="519" spans="2:65" s="13" customFormat="1">
      <c r="B519" s="217"/>
      <c r="C519" s="218"/>
      <c r="D519" s="208" t="s">
        <v>217</v>
      </c>
      <c r="E519" s="219" t="s">
        <v>1</v>
      </c>
      <c r="F519" s="220" t="s">
        <v>961</v>
      </c>
      <c r="G519" s="218"/>
      <c r="H519" s="221">
        <v>13.96</v>
      </c>
      <c r="I519" s="222"/>
      <c r="J519" s="218"/>
      <c r="K519" s="218"/>
      <c r="L519" s="223"/>
      <c r="M519" s="224"/>
      <c r="N519" s="225"/>
      <c r="O519" s="225"/>
      <c r="P519" s="225"/>
      <c r="Q519" s="225"/>
      <c r="R519" s="225"/>
      <c r="S519" s="225"/>
      <c r="T519" s="226"/>
      <c r="AT519" s="227" t="s">
        <v>217</v>
      </c>
      <c r="AU519" s="227" t="s">
        <v>95</v>
      </c>
      <c r="AV519" s="13" t="s">
        <v>95</v>
      </c>
      <c r="AW519" s="13" t="s">
        <v>38</v>
      </c>
      <c r="AX519" s="13" t="s">
        <v>82</v>
      </c>
      <c r="AY519" s="227" t="s">
        <v>208</v>
      </c>
    </row>
    <row r="520" spans="2:65" s="13" customFormat="1">
      <c r="B520" s="217"/>
      <c r="C520" s="218"/>
      <c r="D520" s="208" t="s">
        <v>217</v>
      </c>
      <c r="E520" s="219" t="s">
        <v>1</v>
      </c>
      <c r="F520" s="220" t="s">
        <v>962</v>
      </c>
      <c r="G520" s="218"/>
      <c r="H520" s="221">
        <v>-0.70599999999999996</v>
      </c>
      <c r="I520" s="222"/>
      <c r="J520" s="218"/>
      <c r="K520" s="218"/>
      <c r="L520" s="223"/>
      <c r="M520" s="224"/>
      <c r="N520" s="225"/>
      <c r="O520" s="225"/>
      <c r="P520" s="225"/>
      <c r="Q520" s="225"/>
      <c r="R520" s="225"/>
      <c r="S520" s="225"/>
      <c r="T520" s="226"/>
      <c r="AT520" s="227" t="s">
        <v>217</v>
      </c>
      <c r="AU520" s="227" t="s">
        <v>95</v>
      </c>
      <c r="AV520" s="13" t="s">
        <v>95</v>
      </c>
      <c r="AW520" s="13" t="s">
        <v>38</v>
      </c>
      <c r="AX520" s="13" t="s">
        <v>82</v>
      </c>
      <c r="AY520" s="227" t="s">
        <v>208</v>
      </c>
    </row>
    <row r="521" spans="2:65" s="13" customFormat="1">
      <c r="B521" s="217"/>
      <c r="C521" s="218"/>
      <c r="D521" s="208" t="s">
        <v>217</v>
      </c>
      <c r="E521" s="219" t="s">
        <v>1</v>
      </c>
      <c r="F521" s="220" t="s">
        <v>963</v>
      </c>
      <c r="G521" s="218"/>
      <c r="H521" s="221">
        <v>3.7549999999999999</v>
      </c>
      <c r="I521" s="222"/>
      <c r="J521" s="218"/>
      <c r="K521" s="218"/>
      <c r="L521" s="223"/>
      <c r="M521" s="224"/>
      <c r="N521" s="225"/>
      <c r="O521" s="225"/>
      <c r="P521" s="225"/>
      <c r="Q521" s="225"/>
      <c r="R521" s="225"/>
      <c r="S521" s="225"/>
      <c r="T521" s="226"/>
      <c r="AT521" s="227" t="s">
        <v>217</v>
      </c>
      <c r="AU521" s="227" t="s">
        <v>95</v>
      </c>
      <c r="AV521" s="13" t="s">
        <v>95</v>
      </c>
      <c r="AW521" s="13" t="s">
        <v>38</v>
      </c>
      <c r="AX521" s="13" t="s">
        <v>82</v>
      </c>
      <c r="AY521" s="227" t="s">
        <v>208</v>
      </c>
    </row>
    <row r="522" spans="2:65" s="14" customFormat="1">
      <c r="B522" s="228"/>
      <c r="C522" s="229"/>
      <c r="D522" s="208" t="s">
        <v>217</v>
      </c>
      <c r="E522" s="230" t="s">
        <v>964</v>
      </c>
      <c r="F522" s="231" t="s">
        <v>266</v>
      </c>
      <c r="G522" s="229"/>
      <c r="H522" s="232">
        <v>23.928999999999998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AT522" s="238" t="s">
        <v>217</v>
      </c>
      <c r="AU522" s="238" t="s">
        <v>95</v>
      </c>
      <c r="AV522" s="14" t="s">
        <v>152</v>
      </c>
      <c r="AW522" s="14" t="s">
        <v>38</v>
      </c>
      <c r="AX522" s="14" t="s">
        <v>82</v>
      </c>
      <c r="AY522" s="238" t="s">
        <v>208</v>
      </c>
    </row>
    <row r="523" spans="2:65" s="15" customFormat="1">
      <c r="B523" s="239"/>
      <c r="C523" s="240"/>
      <c r="D523" s="208" t="s">
        <v>217</v>
      </c>
      <c r="E523" s="241" t="s">
        <v>111</v>
      </c>
      <c r="F523" s="242" t="s">
        <v>268</v>
      </c>
      <c r="G523" s="240"/>
      <c r="H523" s="243">
        <v>27.849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AT523" s="249" t="s">
        <v>217</v>
      </c>
      <c r="AU523" s="249" t="s">
        <v>95</v>
      </c>
      <c r="AV523" s="15" t="s">
        <v>215</v>
      </c>
      <c r="AW523" s="15" t="s">
        <v>38</v>
      </c>
      <c r="AX523" s="15" t="s">
        <v>22</v>
      </c>
      <c r="AY523" s="249" t="s">
        <v>208</v>
      </c>
    </row>
    <row r="524" spans="2:65" s="1" customFormat="1" ht="21.6" customHeight="1">
      <c r="B524" s="34"/>
      <c r="C524" s="250" t="s">
        <v>965</v>
      </c>
      <c r="D524" s="250" t="s">
        <v>296</v>
      </c>
      <c r="E524" s="251" t="s">
        <v>966</v>
      </c>
      <c r="F524" s="252" t="s">
        <v>967</v>
      </c>
      <c r="G524" s="253" t="s">
        <v>223</v>
      </c>
      <c r="H524" s="254">
        <v>30.634</v>
      </c>
      <c r="I524" s="255"/>
      <c r="J524" s="256">
        <f>ROUND(I524*H524,2)</f>
        <v>0</v>
      </c>
      <c r="K524" s="252" t="s">
        <v>214</v>
      </c>
      <c r="L524" s="257"/>
      <c r="M524" s="258" t="s">
        <v>1</v>
      </c>
      <c r="N524" s="259" t="s">
        <v>48</v>
      </c>
      <c r="O524" s="66"/>
      <c r="P524" s="202">
        <f>O524*H524</f>
        <v>0</v>
      </c>
      <c r="Q524" s="202">
        <v>1.18E-2</v>
      </c>
      <c r="R524" s="202">
        <f>Q524*H524</f>
        <v>0.3614812</v>
      </c>
      <c r="S524" s="202">
        <v>0</v>
      </c>
      <c r="T524" s="203">
        <f>S524*H524</f>
        <v>0</v>
      </c>
      <c r="AR524" s="204" t="s">
        <v>399</v>
      </c>
      <c r="AT524" s="204" t="s">
        <v>296</v>
      </c>
      <c r="AU524" s="204" t="s">
        <v>95</v>
      </c>
      <c r="AY524" s="17" t="s">
        <v>208</v>
      </c>
      <c r="BE524" s="205">
        <f>IF(N524="základní",J524,0)</f>
        <v>0</v>
      </c>
      <c r="BF524" s="205">
        <f>IF(N524="snížená",J524,0)</f>
        <v>0</v>
      </c>
      <c r="BG524" s="205">
        <f>IF(N524="zákl. přenesená",J524,0)</f>
        <v>0</v>
      </c>
      <c r="BH524" s="205">
        <f>IF(N524="sníž. přenesená",J524,0)</f>
        <v>0</v>
      </c>
      <c r="BI524" s="205">
        <f>IF(N524="nulová",J524,0)</f>
        <v>0</v>
      </c>
      <c r="BJ524" s="17" t="s">
        <v>95</v>
      </c>
      <c r="BK524" s="205">
        <f>ROUND(I524*H524,2)</f>
        <v>0</v>
      </c>
      <c r="BL524" s="17" t="s">
        <v>295</v>
      </c>
      <c r="BM524" s="204" t="s">
        <v>968</v>
      </c>
    </row>
    <row r="525" spans="2:65" s="13" customFormat="1">
      <c r="B525" s="217"/>
      <c r="C525" s="218"/>
      <c r="D525" s="208" t="s">
        <v>217</v>
      </c>
      <c r="E525" s="219" t="s">
        <v>1</v>
      </c>
      <c r="F525" s="220" t="s">
        <v>969</v>
      </c>
      <c r="G525" s="218"/>
      <c r="H525" s="221">
        <v>30.634</v>
      </c>
      <c r="I525" s="222"/>
      <c r="J525" s="218"/>
      <c r="K525" s="218"/>
      <c r="L525" s="223"/>
      <c r="M525" s="224"/>
      <c r="N525" s="225"/>
      <c r="O525" s="225"/>
      <c r="P525" s="225"/>
      <c r="Q525" s="225"/>
      <c r="R525" s="225"/>
      <c r="S525" s="225"/>
      <c r="T525" s="226"/>
      <c r="AT525" s="227" t="s">
        <v>217</v>
      </c>
      <c r="AU525" s="227" t="s">
        <v>95</v>
      </c>
      <c r="AV525" s="13" t="s">
        <v>95</v>
      </c>
      <c r="AW525" s="13" t="s">
        <v>38</v>
      </c>
      <c r="AX525" s="13" t="s">
        <v>22</v>
      </c>
      <c r="AY525" s="227" t="s">
        <v>208</v>
      </c>
    </row>
    <row r="526" spans="2:65" s="1" customFormat="1" ht="21.6" customHeight="1">
      <c r="B526" s="34"/>
      <c r="C526" s="193" t="s">
        <v>970</v>
      </c>
      <c r="D526" s="193" t="s">
        <v>210</v>
      </c>
      <c r="E526" s="194" t="s">
        <v>971</v>
      </c>
      <c r="F526" s="195" t="s">
        <v>972</v>
      </c>
      <c r="G526" s="196" t="s">
        <v>223</v>
      </c>
      <c r="H526" s="197">
        <v>10.84</v>
      </c>
      <c r="I526" s="198"/>
      <c r="J526" s="199">
        <f>ROUND(I526*H526,2)</f>
        <v>0</v>
      </c>
      <c r="K526" s="195" t="s">
        <v>214</v>
      </c>
      <c r="L526" s="38"/>
      <c r="M526" s="200" t="s">
        <v>1</v>
      </c>
      <c r="N526" s="201" t="s">
        <v>48</v>
      </c>
      <c r="O526" s="66"/>
      <c r="P526" s="202">
        <f>O526*H526</f>
        <v>0</v>
      </c>
      <c r="Q526" s="202">
        <v>0</v>
      </c>
      <c r="R526" s="202">
        <f>Q526*H526</f>
        <v>0</v>
      </c>
      <c r="S526" s="202">
        <v>0</v>
      </c>
      <c r="T526" s="203">
        <f>S526*H526</f>
        <v>0</v>
      </c>
      <c r="AR526" s="204" t="s">
        <v>295</v>
      </c>
      <c r="AT526" s="204" t="s">
        <v>210</v>
      </c>
      <c r="AU526" s="204" t="s">
        <v>95</v>
      </c>
      <c r="AY526" s="17" t="s">
        <v>208</v>
      </c>
      <c r="BE526" s="205">
        <f>IF(N526="základní",J526,0)</f>
        <v>0</v>
      </c>
      <c r="BF526" s="205">
        <f>IF(N526="snížená",J526,0)</f>
        <v>0</v>
      </c>
      <c r="BG526" s="205">
        <f>IF(N526="zákl. přenesená",J526,0)</f>
        <v>0</v>
      </c>
      <c r="BH526" s="205">
        <f>IF(N526="sníž. přenesená",J526,0)</f>
        <v>0</v>
      </c>
      <c r="BI526" s="205">
        <f>IF(N526="nulová",J526,0)</f>
        <v>0</v>
      </c>
      <c r="BJ526" s="17" t="s">
        <v>95</v>
      </c>
      <c r="BK526" s="205">
        <f>ROUND(I526*H526,2)</f>
        <v>0</v>
      </c>
      <c r="BL526" s="17" t="s">
        <v>295</v>
      </c>
      <c r="BM526" s="204" t="s">
        <v>973</v>
      </c>
    </row>
    <row r="527" spans="2:65" s="13" customFormat="1">
      <c r="B527" s="217"/>
      <c r="C527" s="218"/>
      <c r="D527" s="208" t="s">
        <v>217</v>
      </c>
      <c r="E527" s="219" t="s">
        <v>1</v>
      </c>
      <c r="F527" s="220" t="s">
        <v>974</v>
      </c>
      <c r="G527" s="218"/>
      <c r="H527" s="221">
        <v>10.84</v>
      </c>
      <c r="I527" s="222"/>
      <c r="J527" s="218"/>
      <c r="K527" s="218"/>
      <c r="L527" s="223"/>
      <c r="M527" s="224"/>
      <c r="N527" s="225"/>
      <c r="O527" s="225"/>
      <c r="P527" s="225"/>
      <c r="Q527" s="225"/>
      <c r="R527" s="225"/>
      <c r="S527" s="225"/>
      <c r="T527" s="226"/>
      <c r="AT527" s="227" t="s">
        <v>217</v>
      </c>
      <c r="AU527" s="227" t="s">
        <v>95</v>
      </c>
      <c r="AV527" s="13" t="s">
        <v>95</v>
      </c>
      <c r="AW527" s="13" t="s">
        <v>38</v>
      </c>
      <c r="AX527" s="13" t="s">
        <v>22</v>
      </c>
      <c r="AY527" s="227" t="s">
        <v>208</v>
      </c>
    </row>
    <row r="528" spans="2:65" s="1" customFormat="1" ht="21.6" customHeight="1">
      <c r="B528" s="34"/>
      <c r="C528" s="193" t="s">
        <v>975</v>
      </c>
      <c r="D528" s="193" t="s">
        <v>210</v>
      </c>
      <c r="E528" s="194" t="s">
        <v>976</v>
      </c>
      <c r="F528" s="195" t="s">
        <v>977</v>
      </c>
      <c r="G528" s="196" t="s">
        <v>272</v>
      </c>
      <c r="H528" s="197">
        <v>1</v>
      </c>
      <c r="I528" s="198"/>
      <c r="J528" s="199">
        <f>ROUND(I528*H528,2)</f>
        <v>0</v>
      </c>
      <c r="K528" s="195" t="s">
        <v>214</v>
      </c>
      <c r="L528" s="38"/>
      <c r="M528" s="200" t="s">
        <v>1</v>
      </c>
      <c r="N528" s="201" t="s">
        <v>48</v>
      </c>
      <c r="O528" s="66"/>
      <c r="P528" s="202">
        <f>O528*H528</f>
        <v>0</v>
      </c>
      <c r="Q528" s="202">
        <v>0</v>
      </c>
      <c r="R528" s="202">
        <f>Q528*H528</f>
        <v>0</v>
      </c>
      <c r="S528" s="202">
        <v>0</v>
      </c>
      <c r="T528" s="203">
        <f>S528*H528</f>
        <v>0</v>
      </c>
      <c r="AR528" s="204" t="s">
        <v>295</v>
      </c>
      <c r="AT528" s="204" t="s">
        <v>210</v>
      </c>
      <c r="AU528" s="204" t="s">
        <v>95</v>
      </c>
      <c r="AY528" s="17" t="s">
        <v>208</v>
      </c>
      <c r="BE528" s="205">
        <f>IF(N528="základní",J528,0)</f>
        <v>0</v>
      </c>
      <c r="BF528" s="205">
        <f>IF(N528="snížená",J528,0)</f>
        <v>0</v>
      </c>
      <c r="BG528" s="205">
        <f>IF(N528="zákl. přenesená",J528,0)</f>
        <v>0</v>
      </c>
      <c r="BH528" s="205">
        <f>IF(N528="sníž. přenesená",J528,0)</f>
        <v>0</v>
      </c>
      <c r="BI528" s="205">
        <f>IF(N528="nulová",J528,0)</f>
        <v>0</v>
      </c>
      <c r="BJ528" s="17" t="s">
        <v>95</v>
      </c>
      <c r="BK528" s="205">
        <f>ROUND(I528*H528,2)</f>
        <v>0</v>
      </c>
      <c r="BL528" s="17" t="s">
        <v>295</v>
      </c>
      <c r="BM528" s="204" t="s">
        <v>978</v>
      </c>
    </row>
    <row r="529" spans="2:65" s="13" customFormat="1">
      <c r="B529" s="217"/>
      <c r="C529" s="218"/>
      <c r="D529" s="208" t="s">
        <v>217</v>
      </c>
      <c r="E529" s="219" t="s">
        <v>1</v>
      </c>
      <c r="F529" s="220" t="s">
        <v>979</v>
      </c>
      <c r="G529" s="218"/>
      <c r="H529" s="221">
        <v>1</v>
      </c>
      <c r="I529" s="222"/>
      <c r="J529" s="218"/>
      <c r="K529" s="218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217</v>
      </c>
      <c r="AU529" s="227" t="s">
        <v>95</v>
      </c>
      <c r="AV529" s="13" t="s">
        <v>95</v>
      </c>
      <c r="AW529" s="13" t="s">
        <v>38</v>
      </c>
      <c r="AX529" s="13" t="s">
        <v>22</v>
      </c>
      <c r="AY529" s="227" t="s">
        <v>208</v>
      </c>
    </row>
    <row r="530" spans="2:65" s="1" customFormat="1" ht="14.45" customHeight="1">
      <c r="B530" s="34"/>
      <c r="C530" s="250" t="s">
        <v>980</v>
      </c>
      <c r="D530" s="250" t="s">
        <v>296</v>
      </c>
      <c r="E530" s="251" t="s">
        <v>981</v>
      </c>
      <c r="F530" s="252" t="s">
        <v>982</v>
      </c>
      <c r="G530" s="253" t="s">
        <v>272</v>
      </c>
      <c r="H530" s="254">
        <v>1</v>
      </c>
      <c r="I530" s="255"/>
      <c r="J530" s="256">
        <f>ROUND(I530*H530,2)</f>
        <v>0</v>
      </c>
      <c r="K530" s="252" t="s">
        <v>214</v>
      </c>
      <c r="L530" s="257"/>
      <c r="M530" s="258" t="s">
        <v>1</v>
      </c>
      <c r="N530" s="259" t="s">
        <v>48</v>
      </c>
      <c r="O530" s="66"/>
      <c r="P530" s="202">
        <f>O530*H530</f>
        <v>0</v>
      </c>
      <c r="Q530" s="202">
        <v>3.0699999999999998E-4</v>
      </c>
      <c r="R530" s="202">
        <f>Q530*H530</f>
        <v>3.0699999999999998E-4</v>
      </c>
      <c r="S530" s="202">
        <v>0</v>
      </c>
      <c r="T530" s="203">
        <f>S530*H530</f>
        <v>0</v>
      </c>
      <c r="AR530" s="204" t="s">
        <v>399</v>
      </c>
      <c r="AT530" s="204" t="s">
        <v>296</v>
      </c>
      <c r="AU530" s="204" t="s">
        <v>95</v>
      </c>
      <c r="AY530" s="17" t="s">
        <v>208</v>
      </c>
      <c r="BE530" s="205">
        <f>IF(N530="základní",J530,0)</f>
        <v>0</v>
      </c>
      <c r="BF530" s="205">
        <f>IF(N530="snížená",J530,0)</f>
        <v>0</v>
      </c>
      <c r="BG530" s="205">
        <f>IF(N530="zákl. přenesená",J530,0)</f>
        <v>0</v>
      </c>
      <c r="BH530" s="205">
        <f>IF(N530="sníž. přenesená",J530,0)</f>
        <v>0</v>
      </c>
      <c r="BI530" s="205">
        <f>IF(N530="nulová",J530,0)</f>
        <v>0</v>
      </c>
      <c r="BJ530" s="17" t="s">
        <v>95</v>
      </c>
      <c r="BK530" s="205">
        <f>ROUND(I530*H530,2)</f>
        <v>0</v>
      </c>
      <c r="BL530" s="17" t="s">
        <v>295</v>
      </c>
      <c r="BM530" s="204" t="s">
        <v>983</v>
      </c>
    </row>
    <row r="531" spans="2:65" s="1" customFormat="1" ht="21.6" customHeight="1">
      <c r="B531" s="34"/>
      <c r="C531" s="193" t="s">
        <v>984</v>
      </c>
      <c r="D531" s="193" t="s">
        <v>210</v>
      </c>
      <c r="E531" s="194" t="s">
        <v>985</v>
      </c>
      <c r="F531" s="195" t="s">
        <v>986</v>
      </c>
      <c r="G531" s="196" t="s">
        <v>516</v>
      </c>
      <c r="H531" s="197">
        <v>17.36</v>
      </c>
      <c r="I531" s="198"/>
      <c r="J531" s="199">
        <f>ROUND(I531*H531,2)</f>
        <v>0</v>
      </c>
      <c r="K531" s="195" t="s">
        <v>214</v>
      </c>
      <c r="L531" s="38"/>
      <c r="M531" s="200" t="s">
        <v>1</v>
      </c>
      <c r="N531" s="201" t="s">
        <v>48</v>
      </c>
      <c r="O531" s="66"/>
      <c r="P531" s="202">
        <f>O531*H531</f>
        <v>0</v>
      </c>
      <c r="Q531" s="202">
        <v>3.1E-4</v>
      </c>
      <c r="R531" s="202">
        <f>Q531*H531</f>
        <v>5.3815999999999994E-3</v>
      </c>
      <c r="S531" s="202">
        <v>0</v>
      </c>
      <c r="T531" s="203">
        <f>S531*H531</f>
        <v>0</v>
      </c>
      <c r="AR531" s="204" t="s">
        <v>295</v>
      </c>
      <c r="AT531" s="204" t="s">
        <v>210</v>
      </c>
      <c r="AU531" s="204" t="s">
        <v>95</v>
      </c>
      <c r="AY531" s="17" t="s">
        <v>208</v>
      </c>
      <c r="BE531" s="205">
        <f>IF(N531="základní",J531,0)</f>
        <v>0</v>
      </c>
      <c r="BF531" s="205">
        <f>IF(N531="snížená",J531,0)</f>
        <v>0</v>
      </c>
      <c r="BG531" s="205">
        <f>IF(N531="zákl. přenesená",J531,0)</f>
        <v>0</v>
      </c>
      <c r="BH531" s="205">
        <f>IF(N531="sníž. přenesená",J531,0)</f>
        <v>0</v>
      </c>
      <c r="BI531" s="205">
        <f>IF(N531="nulová",J531,0)</f>
        <v>0</v>
      </c>
      <c r="BJ531" s="17" t="s">
        <v>95</v>
      </c>
      <c r="BK531" s="205">
        <f>ROUND(I531*H531,2)</f>
        <v>0</v>
      </c>
      <c r="BL531" s="17" t="s">
        <v>295</v>
      </c>
      <c r="BM531" s="204" t="s">
        <v>987</v>
      </c>
    </row>
    <row r="532" spans="2:65" s="13" customFormat="1">
      <c r="B532" s="217"/>
      <c r="C532" s="218"/>
      <c r="D532" s="208" t="s">
        <v>217</v>
      </c>
      <c r="E532" s="219" t="s">
        <v>1</v>
      </c>
      <c r="F532" s="220" t="s">
        <v>988</v>
      </c>
      <c r="G532" s="218"/>
      <c r="H532" s="221">
        <v>17.36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AT532" s="227" t="s">
        <v>217</v>
      </c>
      <c r="AU532" s="227" t="s">
        <v>95</v>
      </c>
      <c r="AV532" s="13" t="s">
        <v>95</v>
      </c>
      <c r="AW532" s="13" t="s">
        <v>38</v>
      </c>
      <c r="AX532" s="13" t="s">
        <v>22</v>
      </c>
      <c r="AY532" s="227" t="s">
        <v>208</v>
      </c>
    </row>
    <row r="533" spans="2:65" s="1" customFormat="1" ht="21.6" customHeight="1">
      <c r="B533" s="34"/>
      <c r="C533" s="193" t="s">
        <v>989</v>
      </c>
      <c r="D533" s="193" t="s">
        <v>210</v>
      </c>
      <c r="E533" s="194" t="s">
        <v>990</v>
      </c>
      <c r="F533" s="195" t="s">
        <v>991</v>
      </c>
      <c r="G533" s="196" t="s">
        <v>516</v>
      </c>
      <c r="H533" s="197">
        <v>3.11</v>
      </c>
      <c r="I533" s="198"/>
      <c r="J533" s="199">
        <f>ROUND(I533*H533,2)</f>
        <v>0</v>
      </c>
      <c r="K533" s="195" t="s">
        <v>214</v>
      </c>
      <c r="L533" s="38"/>
      <c r="M533" s="200" t="s">
        <v>1</v>
      </c>
      <c r="N533" s="201" t="s">
        <v>48</v>
      </c>
      <c r="O533" s="66"/>
      <c r="P533" s="202">
        <f>O533*H533</f>
        <v>0</v>
      </c>
      <c r="Q533" s="202">
        <v>3.1E-4</v>
      </c>
      <c r="R533" s="202">
        <f>Q533*H533</f>
        <v>9.6409999999999996E-4</v>
      </c>
      <c r="S533" s="202">
        <v>0</v>
      </c>
      <c r="T533" s="203">
        <f>S533*H533</f>
        <v>0</v>
      </c>
      <c r="AR533" s="204" t="s">
        <v>295</v>
      </c>
      <c r="AT533" s="204" t="s">
        <v>210</v>
      </c>
      <c r="AU533" s="204" t="s">
        <v>95</v>
      </c>
      <c r="AY533" s="17" t="s">
        <v>208</v>
      </c>
      <c r="BE533" s="205">
        <f>IF(N533="základní",J533,0)</f>
        <v>0</v>
      </c>
      <c r="BF533" s="205">
        <f>IF(N533="snížená",J533,0)</f>
        <v>0</v>
      </c>
      <c r="BG533" s="205">
        <f>IF(N533="zákl. přenesená",J533,0)</f>
        <v>0</v>
      </c>
      <c r="BH533" s="205">
        <f>IF(N533="sníž. přenesená",J533,0)</f>
        <v>0</v>
      </c>
      <c r="BI533" s="205">
        <f>IF(N533="nulová",J533,0)</f>
        <v>0</v>
      </c>
      <c r="BJ533" s="17" t="s">
        <v>95</v>
      </c>
      <c r="BK533" s="205">
        <f>ROUND(I533*H533,2)</f>
        <v>0</v>
      </c>
      <c r="BL533" s="17" t="s">
        <v>295</v>
      </c>
      <c r="BM533" s="204" t="s">
        <v>992</v>
      </c>
    </row>
    <row r="534" spans="2:65" s="13" customFormat="1">
      <c r="B534" s="217"/>
      <c r="C534" s="218"/>
      <c r="D534" s="208" t="s">
        <v>217</v>
      </c>
      <c r="E534" s="219" t="s">
        <v>1</v>
      </c>
      <c r="F534" s="220" t="s">
        <v>993</v>
      </c>
      <c r="G534" s="218"/>
      <c r="H534" s="221">
        <v>3.11</v>
      </c>
      <c r="I534" s="222"/>
      <c r="J534" s="218"/>
      <c r="K534" s="218"/>
      <c r="L534" s="223"/>
      <c r="M534" s="224"/>
      <c r="N534" s="225"/>
      <c r="O534" s="225"/>
      <c r="P534" s="225"/>
      <c r="Q534" s="225"/>
      <c r="R534" s="225"/>
      <c r="S534" s="225"/>
      <c r="T534" s="226"/>
      <c r="AT534" s="227" t="s">
        <v>217</v>
      </c>
      <c r="AU534" s="227" t="s">
        <v>95</v>
      </c>
      <c r="AV534" s="13" t="s">
        <v>95</v>
      </c>
      <c r="AW534" s="13" t="s">
        <v>38</v>
      </c>
      <c r="AX534" s="13" t="s">
        <v>22</v>
      </c>
      <c r="AY534" s="227" t="s">
        <v>208</v>
      </c>
    </row>
    <row r="535" spans="2:65" s="1" customFormat="1" ht="21.6" customHeight="1">
      <c r="B535" s="34"/>
      <c r="C535" s="193" t="s">
        <v>994</v>
      </c>
      <c r="D535" s="193" t="s">
        <v>210</v>
      </c>
      <c r="E535" s="194" t="s">
        <v>995</v>
      </c>
      <c r="F535" s="195" t="s">
        <v>996</v>
      </c>
      <c r="G535" s="196" t="s">
        <v>516</v>
      </c>
      <c r="H535" s="197">
        <v>17.600000000000001</v>
      </c>
      <c r="I535" s="198"/>
      <c r="J535" s="199">
        <f>ROUND(I535*H535,2)</f>
        <v>0</v>
      </c>
      <c r="K535" s="195" t="s">
        <v>214</v>
      </c>
      <c r="L535" s="38"/>
      <c r="M535" s="200" t="s">
        <v>1</v>
      </c>
      <c r="N535" s="201" t="s">
        <v>48</v>
      </c>
      <c r="O535" s="66"/>
      <c r="P535" s="202">
        <f>O535*H535</f>
        <v>0</v>
      </c>
      <c r="Q535" s="202">
        <v>2.5999999999999998E-4</v>
      </c>
      <c r="R535" s="202">
        <f>Q535*H535</f>
        <v>4.5760000000000002E-3</v>
      </c>
      <c r="S535" s="202">
        <v>0</v>
      </c>
      <c r="T535" s="203">
        <f>S535*H535</f>
        <v>0</v>
      </c>
      <c r="AR535" s="204" t="s">
        <v>295</v>
      </c>
      <c r="AT535" s="204" t="s">
        <v>210</v>
      </c>
      <c r="AU535" s="204" t="s">
        <v>95</v>
      </c>
      <c r="AY535" s="17" t="s">
        <v>208</v>
      </c>
      <c r="BE535" s="205">
        <f>IF(N535="základní",J535,0)</f>
        <v>0</v>
      </c>
      <c r="BF535" s="205">
        <f>IF(N535="snížená",J535,0)</f>
        <v>0</v>
      </c>
      <c r="BG535" s="205">
        <f>IF(N535="zákl. přenesená",J535,0)</f>
        <v>0</v>
      </c>
      <c r="BH535" s="205">
        <f>IF(N535="sníž. přenesená",J535,0)</f>
        <v>0</v>
      </c>
      <c r="BI535" s="205">
        <f>IF(N535="nulová",J535,0)</f>
        <v>0</v>
      </c>
      <c r="BJ535" s="17" t="s">
        <v>95</v>
      </c>
      <c r="BK535" s="205">
        <f>ROUND(I535*H535,2)</f>
        <v>0</v>
      </c>
      <c r="BL535" s="17" t="s">
        <v>295</v>
      </c>
      <c r="BM535" s="204" t="s">
        <v>997</v>
      </c>
    </row>
    <row r="536" spans="2:65" s="13" customFormat="1">
      <c r="B536" s="217"/>
      <c r="C536" s="218"/>
      <c r="D536" s="208" t="s">
        <v>217</v>
      </c>
      <c r="E536" s="219" t="s">
        <v>1</v>
      </c>
      <c r="F536" s="220" t="s">
        <v>998</v>
      </c>
      <c r="G536" s="218"/>
      <c r="H536" s="221">
        <v>4</v>
      </c>
      <c r="I536" s="222"/>
      <c r="J536" s="218"/>
      <c r="K536" s="218"/>
      <c r="L536" s="223"/>
      <c r="M536" s="224"/>
      <c r="N536" s="225"/>
      <c r="O536" s="225"/>
      <c r="P536" s="225"/>
      <c r="Q536" s="225"/>
      <c r="R536" s="225"/>
      <c r="S536" s="225"/>
      <c r="T536" s="226"/>
      <c r="AT536" s="227" t="s">
        <v>217</v>
      </c>
      <c r="AU536" s="227" t="s">
        <v>95</v>
      </c>
      <c r="AV536" s="13" t="s">
        <v>95</v>
      </c>
      <c r="AW536" s="13" t="s">
        <v>38</v>
      </c>
      <c r="AX536" s="13" t="s">
        <v>82</v>
      </c>
      <c r="AY536" s="227" t="s">
        <v>208</v>
      </c>
    </row>
    <row r="537" spans="2:65" s="13" customFormat="1">
      <c r="B537" s="217"/>
      <c r="C537" s="218"/>
      <c r="D537" s="208" t="s">
        <v>217</v>
      </c>
      <c r="E537" s="219" t="s">
        <v>1</v>
      </c>
      <c r="F537" s="220" t="s">
        <v>999</v>
      </c>
      <c r="G537" s="218"/>
      <c r="H537" s="221">
        <v>5.42</v>
      </c>
      <c r="I537" s="222"/>
      <c r="J537" s="218"/>
      <c r="K537" s="218"/>
      <c r="L537" s="223"/>
      <c r="M537" s="224"/>
      <c r="N537" s="225"/>
      <c r="O537" s="225"/>
      <c r="P537" s="225"/>
      <c r="Q537" s="225"/>
      <c r="R537" s="225"/>
      <c r="S537" s="225"/>
      <c r="T537" s="226"/>
      <c r="AT537" s="227" t="s">
        <v>217</v>
      </c>
      <c r="AU537" s="227" t="s">
        <v>95</v>
      </c>
      <c r="AV537" s="13" t="s">
        <v>95</v>
      </c>
      <c r="AW537" s="13" t="s">
        <v>38</v>
      </c>
      <c r="AX537" s="13" t="s">
        <v>82</v>
      </c>
      <c r="AY537" s="227" t="s">
        <v>208</v>
      </c>
    </row>
    <row r="538" spans="2:65" s="13" customFormat="1">
      <c r="B538" s="217"/>
      <c r="C538" s="218"/>
      <c r="D538" s="208" t="s">
        <v>217</v>
      </c>
      <c r="E538" s="219" t="s">
        <v>1</v>
      </c>
      <c r="F538" s="220" t="s">
        <v>1000</v>
      </c>
      <c r="G538" s="218"/>
      <c r="H538" s="221">
        <v>5.78</v>
      </c>
      <c r="I538" s="222"/>
      <c r="J538" s="218"/>
      <c r="K538" s="218"/>
      <c r="L538" s="223"/>
      <c r="M538" s="224"/>
      <c r="N538" s="225"/>
      <c r="O538" s="225"/>
      <c r="P538" s="225"/>
      <c r="Q538" s="225"/>
      <c r="R538" s="225"/>
      <c r="S538" s="225"/>
      <c r="T538" s="226"/>
      <c r="AT538" s="227" t="s">
        <v>217</v>
      </c>
      <c r="AU538" s="227" t="s">
        <v>95</v>
      </c>
      <c r="AV538" s="13" t="s">
        <v>95</v>
      </c>
      <c r="AW538" s="13" t="s">
        <v>38</v>
      </c>
      <c r="AX538" s="13" t="s">
        <v>82</v>
      </c>
      <c r="AY538" s="227" t="s">
        <v>208</v>
      </c>
    </row>
    <row r="539" spans="2:65" s="13" customFormat="1">
      <c r="B539" s="217"/>
      <c r="C539" s="218"/>
      <c r="D539" s="208" t="s">
        <v>217</v>
      </c>
      <c r="E539" s="219" t="s">
        <v>1</v>
      </c>
      <c r="F539" s="220" t="s">
        <v>1001</v>
      </c>
      <c r="G539" s="218"/>
      <c r="H539" s="221">
        <v>2.4</v>
      </c>
      <c r="I539" s="222"/>
      <c r="J539" s="218"/>
      <c r="K539" s="218"/>
      <c r="L539" s="223"/>
      <c r="M539" s="224"/>
      <c r="N539" s="225"/>
      <c r="O539" s="225"/>
      <c r="P539" s="225"/>
      <c r="Q539" s="225"/>
      <c r="R539" s="225"/>
      <c r="S539" s="225"/>
      <c r="T539" s="226"/>
      <c r="AT539" s="227" t="s">
        <v>217</v>
      </c>
      <c r="AU539" s="227" t="s">
        <v>95</v>
      </c>
      <c r="AV539" s="13" t="s">
        <v>95</v>
      </c>
      <c r="AW539" s="13" t="s">
        <v>38</v>
      </c>
      <c r="AX539" s="13" t="s">
        <v>82</v>
      </c>
      <c r="AY539" s="227" t="s">
        <v>208</v>
      </c>
    </row>
    <row r="540" spans="2:65" s="15" customFormat="1">
      <c r="B540" s="239"/>
      <c r="C540" s="240"/>
      <c r="D540" s="208" t="s">
        <v>217</v>
      </c>
      <c r="E540" s="241" t="s">
        <v>1</v>
      </c>
      <c r="F540" s="242" t="s">
        <v>268</v>
      </c>
      <c r="G540" s="240"/>
      <c r="H540" s="243">
        <v>17.600000000000001</v>
      </c>
      <c r="I540" s="244"/>
      <c r="J540" s="240"/>
      <c r="K540" s="240"/>
      <c r="L540" s="245"/>
      <c r="M540" s="246"/>
      <c r="N540" s="247"/>
      <c r="O540" s="247"/>
      <c r="P540" s="247"/>
      <c r="Q540" s="247"/>
      <c r="R540" s="247"/>
      <c r="S540" s="247"/>
      <c r="T540" s="248"/>
      <c r="AT540" s="249" t="s">
        <v>217</v>
      </c>
      <c r="AU540" s="249" t="s">
        <v>95</v>
      </c>
      <c r="AV540" s="15" t="s">
        <v>215</v>
      </c>
      <c r="AW540" s="15" t="s">
        <v>38</v>
      </c>
      <c r="AX540" s="15" t="s">
        <v>22</v>
      </c>
      <c r="AY540" s="249" t="s">
        <v>208</v>
      </c>
    </row>
    <row r="541" spans="2:65" s="1" customFormat="1" ht="14.45" customHeight="1">
      <c r="B541" s="34"/>
      <c r="C541" s="193" t="s">
        <v>1002</v>
      </c>
      <c r="D541" s="193" t="s">
        <v>210</v>
      </c>
      <c r="E541" s="194" t="s">
        <v>1003</v>
      </c>
      <c r="F541" s="195" t="s">
        <v>1004</v>
      </c>
      <c r="G541" s="196" t="s">
        <v>223</v>
      </c>
      <c r="H541" s="197">
        <v>27.849</v>
      </c>
      <c r="I541" s="198"/>
      <c r="J541" s="199">
        <f>ROUND(I541*H541,2)</f>
        <v>0</v>
      </c>
      <c r="K541" s="195" t="s">
        <v>214</v>
      </c>
      <c r="L541" s="38"/>
      <c r="M541" s="200" t="s">
        <v>1</v>
      </c>
      <c r="N541" s="201" t="s">
        <v>48</v>
      </c>
      <c r="O541" s="66"/>
      <c r="P541" s="202">
        <f>O541*H541</f>
        <v>0</v>
      </c>
      <c r="Q541" s="202">
        <v>2.9999999999999997E-4</v>
      </c>
      <c r="R541" s="202">
        <f>Q541*H541</f>
        <v>8.3546999999999996E-3</v>
      </c>
      <c r="S541" s="202">
        <v>0</v>
      </c>
      <c r="T541" s="203">
        <f>S541*H541</f>
        <v>0</v>
      </c>
      <c r="AR541" s="204" t="s">
        <v>295</v>
      </c>
      <c r="AT541" s="204" t="s">
        <v>210</v>
      </c>
      <c r="AU541" s="204" t="s">
        <v>95</v>
      </c>
      <c r="AY541" s="17" t="s">
        <v>208</v>
      </c>
      <c r="BE541" s="205">
        <f>IF(N541="základní",J541,0)</f>
        <v>0</v>
      </c>
      <c r="BF541" s="205">
        <f>IF(N541="snížená",J541,0)</f>
        <v>0</v>
      </c>
      <c r="BG541" s="205">
        <f>IF(N541="zákl. přenesená",J541,0)</f>
        <v>0</v>
      </c>
      <c r="BH541" s="205">
        <f>IF(N541="sníž. přenesená",J541,0)</f>
        <v>0</v>
      </c>
      <c r="BI541" s="205">
        <f>IF(N541="nulová",J541,0)</f>
        <v>0</v>
      </c>
      <c r="BJ541" s="17" t="s">
        <v>95</v>
      </c>
      <c r="BK541" s="205">
        <f>ROUND(I541*H541,2)</f>
        <v>0</v>
      </c>
      <c r="BL541" s="17" t="s">
        <v>295</v>
      </c>
      <c r="BM541" s="204" t="s">
        <v>1005</v>
      </c>
    </row>
    <row r="542" spans="2:65" s="13" customFormat="1">
      <c r="B542" s="217"/>
      <c r="C542" s="218"/>
      <c r="D542" s="208" t="s">
        <v>217</v>
      </c>
      <c r="E542" s="219" t="s">
        <v>1</v>
      </c>
      <c r="F542" s="220" t="s">
        <v>111</v>
      </c>
      <c r="G542" s="218"/>
      <c r="H542" s="221">
        <v>27.849</v>
      </c>
      <c r="I542" s="222"/>
      <c r="J542" s="218"/>
      <c r="K542" s="218"/>
      <c r="L542" s="223"/>
      <c r="M542" s="224"/>
      <c r="N542" s="225"/>
      <c r="O542" s="225"/>
      <c r="P542" s="225"/>
      <c r="Q542" s="225"/>
      <c r="R542" s="225"/>
      <c r="S542" s="225"/>
      <c r="T542" s="226"/>
      <c r="AT542" s="227" t="s">
        <v>217</v>
      </c>
      <c r="AU542" s="227" t="s">
        <v>95</v>
      </c>
      <c r="AV542" s="13" t="s">
        <v>95</v>
      </c>
      <c r="AW542" s="13" t="s">
        <v>38</v>
      </c>
      <c r="AX542" s="13" t="s">
        <v>22</v>
      </c>
      <c r="AY542" s="227" t="s">
        <v>208</v>
      </c>
    </row>
    <row r="543" spans="2:65" s="1" customFormat="1" ht="14.45" customHeight="1">
      <c r="B543" s="34"/>
      <c r="C543" s="193" t="s">
        <v>1006</v>
      </c>
      <c r="D543" s="193" t="s">
        <v>210</v>
      </c>
      <c r="E543" s="194" t="s">
        <v>1007</v>
      </c>
      <c r="F543" s="195" t="s">
        <v>1008</v>
      </c>
      <c r="G543" s="196" t="s">
        <v>516</v>
      </c>
      <c r="H543" s="197">
        <v>3.36</v>
      </c>
      <c r="I543" s="198"/>
      <c r="J543" s="199">
        <f>ROUND(I543*H543,2)</f>
        <v>0</v>
      </c>
      <c r="K543" s="195" t="s">
        <v>214</v>
      </c>
      <c r="L543" s="38"/>
      <c r="M543" s="200" t="s">
        <v>1</v>
      </c>
      <c r="N543" s="201" t="s">
        <v>48</v>
      </c>
      <c r="O543" s="66"/>
      <c r="P543" s="202">
        <f>O543*H543</f>
        <v>0</v>
      </c>
      <c r="Q543" s="202">
        <v>3.0000000000000001E-5</v>
      </c>
      <c r="R543" s="202">
        <f>Q543*H543</f>
        <v>1.008E-4</v>
      </c>
      <c r="S543" s="202">
        <v>0</v>
      </c>
      <c r="T543" s="203">
        <f>S543*H543</f>
        <v>0</v>
      </c>
      <c r="AR543" s="204" t="s">
        <v>295</v>
      </c>
      <c r="AT543" s="204" t="s">
        <v>210</v>
      </c>
      <c r="AU543" s="204" t="s">
        <v>95</v>
      </c>
      <c r="AY543" s="17" t="s">
        <v>208</v>
      </c>
      <c r="BE543" s="205">
        <f>IF(N543="základní",J543,0)</f>
        <v>0</v>
      </c>
      <c r="BF543" s="205">
        <f>IF(N543="snížená",J543,0)</f>
        <v>0</v>
      </c>
      <c r="BG543" s="205">
        <f>IF(N543="zákl. přenesená",J543,0)</f>
        <v>0</v>
      </c>
      <c r="BH543" s="205">
        <f>IF(N543="sníž. přenesená",J543,0)</f>
        <v>0</v>
      </c>
      <c r="BI543" s="205">
        <f>IF(N543="nulová",J543,0)</f>
        <v>0</v>
      </c>
      <c r="BJ543" s="17" t="s">
        <v>95</v>
      </c>
      <c r="BK543" s="205">
        <f>ROUND(I543*H543,2)</f>
        <v>0</v>
      </c>
      <c r="BL543" s="17" t="s">
        <v>295</v>
      </c>
      <c r="BM543" s="204" t="s">
        <v>1009</v>
      </c>
    </row>
    <row r="544" spans="2:65" s="13" customFormat="1">
      <c r="B544" s="217"/>
      <c r="C544" s="218"/>
      <c r="D544" s="208" t="s">
        <v>217</v>
      </c>
      <c r="E544" s="219" t="s">
        <v>1</v>
      </c>
      <c r="F544" s="220" t="s">
        <v>1010</v>
      </c>
      <c r="G544" s="218"/>
      <c r="H544" s="221">
        <v>3.36</v>
      </c>
      <c r="I544" s="222"/>
      <c r="J544" s="218"/>
      <c r="K544" s="218"/>
      <c r="L544" s="223"/>
      <c r="M544" s="224"/>
      <c r="N544" s="225"/>
      <c r="O544" s="225"/>
      <c r="P544" s="225"/>
      <c r="Q544" s="225"/>
      <c r="R544" s="225"/>
      <c r="S544" s="225"/>
      <c r="T544" s="226"/>
      <c r="AT544" s="227" t="s">
        <v>217</v>
      </c>
      <c r="AU544" s="227" t="s">
        <v>95</v>
      </c>
      <c r="AV544" s="13" t="s">
        <v>95</v>
      </c>
      <c r="AW544" s="13" t="s">
        <v>38</v>
      </c>
      <c r="AX544" s="13" t="s">
        <v>22</v>
      </c>
      <c r="AY544" s="227" t="s">
        <v>208</v>
      </c>
    </row>
    <row r="545" spans="2:65" s="1" customFormat="1" ht="21.6" customHeight="1">
      <c r="B545" s="34"/>
      <c r="C545" s="193" t="s">
        <v>1011</v>
      </c>
      <c r="D545" s="193" t="s">
        <v>210</v>
      </c>
      <c r="E545" s="194" t="s">
        <v>1012</v>
      </c>
      <c r="F545" s="195" t="s">
        <v>1013</v>
      </c>
      <c r="G545" s="196" t="s">
        <v>272</v>
      </c>
      <c r="H545" s="197">
        <v>8</v>
      </c>
      <c r="I545" s="198"/>
      <c r="J545" s="199">
        <f>ROUND(I545*H545,2)</f>
        <v>0</v>
      </c>
      <c r="K545" s="195" t="s">
        <v>214</v>
      </c>
      <c r="L545" s="38"/>
      <c r="M545" s="200" t="s">
        <v>1</v>
      </c>
      <c r="N545" s="201" t="s">
        <v>48</v>
      </c>
      <c r="O545" s="66"/>
      <c r="P545" s="202">
        <f>O545*H545</f>
        <v>0</v>
      </c>
      <c r="Q545" s="202">
        <v>0</v>
      </c>
      <c r="R545" s="202">
        <f>Q545*H545</f>
        <v>0</v>
      </c>
      <c r="S545" s="202">
        <v>0</v>
      </c>
      <c r="T545" s="203">
        <f>S545*H545</f>
        <v>0</v>
      </c>
      <c r="AR545" s="204" t="s">
        <v>295</v>
      </c>
      <c r="AT545" s="204" t="s">
        <v>210</v>
      </c>
      <c r="AU545" s="204" t="s">
        <v>95</v>
      </c>
      <c r="AY545" s="17" t="s">
        <v>208</v>
      </c>
      <c r="BE545" s="205">
        <f>IF(N545="základní",J545,0)</f>
        <v>0</v>
      </c>
      <c r="BF545" s="205">
        <f>IF(N545="snížená",J545,0)</f>
        <v>0</v>
      </c>
      <c r="BG545" s="205">
        <f>IF(N545="zákl. přenesená",J545,0)</f>
        <v>0</v>
      </c>
      <c r="BH545" s="205">
        <f>IF(N545="sníž. přenesená",J545,0)</f>
        <v>0</v>
      </c>
      <c r="BI545" s="205">
        <f>IF(N545="nulová",J545,0)</f>
        <v>0</v>
      </c>
      <c r="BJ545" s="17" t="s">
        <v>95</v>
      </c>
      <c r="BK545" s="205">
        <f>ROUND(I545*H545,2)</f>
        <v>0</v>
      </c>
      <c r="BL545" s="17" t="s">
        <v>295</v>
      </c>
      <c r="BM545" s="204" t="s">
        <v>1014</v>
      </c>
    </row>
    <row r="546" spans="2:65" s="13" customFormat="1">
      <c r="B546" s="217"/>
      <c r="C546" s="218"/>
      <c r="D546" s="208" t="s">
        <v>217</v>
      </c>
      <c r="E546" s="219" t="s">
        <v>1</v>
      </c>
      <c r="F546" s="220" t="s">
        <v>1015</v>
      </c>
      <c r="G546" s="218"/>
      <c r="H546" s="221">
        <v>8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217</v>
      </c>
      <c r="AU546" s="227" t="s">
        <v>95</v>
      </c>
      <c r="AV546" s="13" t="s">
        <v>95</v>
      </c>
      <c r="AW546" s="13" t="s">
        <v>38</v>
      </c>
      <c r="AX546" s="13" t="s">
        <v>22</v>
      </c>
      <c r="AY546" s="227" t="s">
        <v>208</v>
      </c>
    </row>
    <row r="547" spans="2:65" s="1" customFormat="1" ht="21.6" customHeight="1">
      <c r="B547" s="34"/>
      <c r="C547" s="193" t="s">
        <v>1016</v>
      </c>
      <c r="D547" s="193" t="s">
        <v>210</v>
      </c>
      <c r="E547" s="194" t="s">
        <v>1017</v>
      </c>
      <c r="F547" s="195" t="s">
        <v>1018</v>
      </c>
      <c r="G547" s="196" t="s">
        <v>272</v>
      </c>
      <c r="H547" s="197">
        <v>2</v>
      </c>
      <c r="I547" s="198"/>
      <c r="J547" s="199">
        <f>ROUND(I547*H547,2)</f>
        <v>0</v>
      </c>
      <c r="K547" s="195" t="s">
        <v>214</v>
      </c>
      <c r="L547" s="38"/>
      <c r="M547" s="200" t="s">
        <v>1</v>
      </c>
      <c r="N547" s="201" t="s">
        <v>48</v>
      </c>
      <c r="O547" s="66"/>
      <c r="P547" s="202">
        <f>O547*H547</f>
        <v>0</v>
      </c>
      <c r="Q547" s="202">
        <v>0</v>
      </c>
      <c r="R547" s="202">
        <f>Q547*H547</f>
        <v>0</v>
      </c>
      <c r="S547" s="202">
        <v>0</v>
      </c>
      <c r="T547" s="203">
        <f>S547*H547</f>
        <v>0</v>
      </c>
      <c r="AR547" s="204" t="s">
        <v>295</v>
      </c>
      <c r="AT547" s="204" t="s">
        <v>210</v>
      </c>
      <c r="AU547" s="204" t="s">
        <v>95</v>
      </c>
      <c r="AY547" s="17" t="s">
        <v>208</v>
      </c>
      <c r="BE547" s="205">
        <f>IF(N547="základní",J547,0)</f>
        <v>0</v>
      </c>
      <c r="BF547" s="205">
        <f>IF(N547="snížená",J547,0)</f>
        <v>0</v>
      </c>
      <c r="BG547" s="205">
        <f>IF(N547="zákl. přenesená",J547,0)</f>
        <v>0</v>
      </c>
      <c r="BH547" s="205">
        <f>IF(N547="sníž. přenesená",J547,0)</f>
        <v>0</v>
      </c>
      <c r="BI547" s="205">
        <f>IF(N547="nulová",J547,0)</f>
        <v>0</v>
      </c>
      <c r="BJ547" s="17" t="s">
        <v>95</v>
      </c>
      <c r="BK547" s="205">
        <f>ROUND(I547*H547,2)</f>
        <v>0</v>
      </c>
      <c r="BL547" s="17" t="s">
        <v>295</v>
      </c>
      <c r="BM547" s="204" t="s">
        <v>1019</v>
      </c>
    </row>
    <row r="548" spans="2:65" s="13" customFormat="1">
      <c r="B548" s="217"/>
      <c r="C548" s="218"/>
      <c r="D548" s="208" t="s">
        <v>217</v>
      </c>
      <c r="E548" s="219" t="s">
        <v>1</v>
      </c>
      <c r="F548" s="220" t="s">
        <v>1020</v>
      </c>
      <c r="G548" s="218"/>
      <c r="H548" s="221">
        <v>2</v>
      </c>
      <c r="I548" s="222"/>
      <c r="J548" s="218"/>
      <c r="K548" s="218"/>
      <c r="L548" s="223"/>
      <c r="M548" s="224"/>
      <c r="N548" s="225"/>
      <c r="O548" s="225"/>
      <c r="P548" s="225"/>
      <c r="Q548" s="225"/>
      <c r="R548" s="225"/>
      <c r="S548" s="225"/>
      <c r="T548" s="226"/>
      <c r="AT548" s="227" t="s">
        <v>217</v>
      </c>
      <c r="AU548" s="227" t="s">
        <v>95</v>
      </c>
      <c r="AV548" s="13" t="s">
        <v>95</v>
      </c>
      <c r="AW548" s="13" t="s">
        <v>38</v>
      </c>
      <c r="AX548" s="13" t="s">
        <v>22</v>
      </c>
      <c r="AY548" s="227" t="s">
        <v>208</v>
      </c>
    </row>
    <row r="549" spans="2:65" s="1" customFormat="1" ht="21.6" customHeight="1">
      <c r="B549" s="34"/>
      <c r="C549" s="193" t="s">
        <v>1021</v>
      </c>
      <c r="D549" s="193" t="s">
        <v>210</v>
      </c>
      <c r="E549" s="194" t="s">
        <v>1022</v>
      </c>
      <c r="F549" s="195" t="s">
        <v>1023</v>
      </c>
      <c r="G549" s="196" t="s">
        <v>272</v>
      </c>
      <c r="H549" s="197">
        <v>1</v>
      </c>
      <c r="I549" s="198"/>
      <c r="J549" s="199">
        <f>ROUND(I549*H549,2)</f>
        <v>0</v>
      </c>
      <c r="K549" s="195" t="s">
        <v>214</v>
      </c>
      <c r="L549" s="38"/>
      <c r="M549" s="200" t="s">
        <v>1</v>
      </c>
      <c r="N549" s="201" t="s">
        <v>48</v>
      </c>
      <c r="O549" s="66"/>
      <c r="P549" s="202">
        <f>O549*H549</f>
        <v>0</v>
      </c>
      <c r="Q549" s="202">
        <v>0</v>
      </c>
      <c r="R549" s="202">
        <f>Q549*H549</f>
        <v>0</v>
      </c>
      <c r="S549" s="202">
        <v>0</v>
      </c>
      <c r="T549" s="203">
        <f>S549*H549</f>
        <v>0</v>
      </c>
      <c r="AR549" s="204" t="s">
        <v>295</v>
      </c>
      <c r="AT549" s="204" t="s">
        <v>210</v>
      </c>
      <c r="AU549" s="204" t="s">
        <v>95</v>
      </c>
      <c r="AY549" s="17" t="s">
        <v>208</v>
      </c>
      <c r="BE549" s="205">
        <f>IF(N549="základní",J549,0)</f>
        <v>0</v>
      </c>
      <c r="BF549" s="205">
        <f>IF(N549="snížená",J549,0)</f>
        <v>0</v>
      </c>
      <c r="BG549" s="205">
        <f>IF(N549="zákl. přenesená",J549,0)</f>
        <v>0</v>
      </c>
      <c r="BH549" s="205">
        <f>IF(N549="sníž. přenesená",J549,0)</f>
        <v>0</v>
      </c>
      <c r="BI549" s="205">
        <f>IF(N549="nulová",J549,0)</f>
        <v>0</v>
      </c>
      <c r="BJ549" s="17" t="s">
        <v>95</v>
      </c>
      <c r="BK549" s="205">
        <f>ROUND(I549*H549,2)</f>
        <v>0</v>
      </c>
      <c r="BL549" s="17" t="s">
        <v>295</v>
      </c>
      <c r="BM549" s="204" t="s">
        <v>1024</v>
      </c>
    </row>
    <row r="550" spans="2:65" s="13" customFormat="1">
      <c r="B550" s="217"/>
      <c r="C550" s="218"/>
      <c r="D550" s="208" t="s">
        <v>217</v>
      </c>
      <c r="E550" s="219" t="s">
        <v>1</v>
      </c>
      <c r="F550" s="220" t="s">
        <v>1025</v>
      </c>
      <c r="G550" s="218"/>
      <c r="H550" s="221">
        <v>1</v>
      </c>
      <c r="I550" s="222"/>
      <c r="J550" s="218"/>
      <c r="K550" s="218"/>
      <c r="L550" s="223"/>
      <c r="M550" s="224"/>
      <c r="N550" s="225"/>
      <c r="O550" s="225"/>
      <c r="P550" s="225"/>
      <c r="Q550" s="225"/>
      <c r="R550" s="225"/>
      <c r="S550" s="225"/>
      <c r="T550" s="226"/>
      <c r="AT550" s="227" t="s">
        <v>217</v>
      </c>
      <c r="AU550" s="227" t="s">
        <v>95</v>
      </c>
      <c r="AV550" s="13" t="s">
        <v>95</v>
      </c>
      <c r="AW550" s="13" t="s">
        <v>38</v>
      </c>
      <c r="AX550" s="13" t="s">
        <v>22</v>
      </c>
      <c r="AY550" s="227" t="s">
        <v>208</v>
      </c>
    </row>
    <row r="551" spans="2:65" s="1" customFormat="1" ht="14.45" customHeight="1">
      <c r="B551" s="34"/>
      <c r="C551" s="193" t="s">
        <v>1026</v>
      </c>
      <c r="D551" s="193" t="s">
        <v>210</v>
      </c>
      <c r="E551" s="194" t="s">
        <v>1027</v>
      </c>
      <c r="F551" s="195" t="s">
        <v>1028</v>
      </c>
      <c r="G551" s="196" t="s">
        <v>272</v>
      </c>
      <c r="H551" s="197">
        <v>97.447000000000003</v>
      </c>
      <c r="I551" s="198"/>
      <c r="J551" s="199">
        <f>ROUND(I551*H551,2)</f>
        <v>0</v>
      </c>
      <c r="K551" s="195" t="s">
        <v>214</v>
      </c>
      <c r="L551" s="38"/>
      <c r="M551" s="200" t="s">
        <v>1</v>
      </c>
      <c r="N551" s="201" t="s">
        <v>48</v>
      </c>
      <c r="O551" s="66"/>
      <c r="P551" s="202">
        <f>O551*H551</f>
        <v>0</v>
      </c>
      <c r="Q551" s="202">
        <v>0</v>
      </c>
      <c r="R551" s="202">
        <f>Q551*H551</f>
        <v>0</v>
      </c>
      <c r="S551" s="202">
        <v>0</v>
      </c>
      <c r="T551" s="203">
        <f>S551*H551</f>
        <v>0</v>
      </c>
      <c r="AR551" s="204" t="s">
        <v>295</v>
      </c>
      <c r="AT551" s="204" t="s">
        <v>210</v>
      </c>
      <c r="AU551" s="204" t="s">
        <v>95</v>
      </c>
      <c r="AY551" s="17" t="s">
        <v>208</v>
      </c>
      <c r="BE551" s="205">
        <f>IF(N551="základní",J551,0)</f>
        <v>0</v>
      </c>
      <c r="BF551" s="205">
        <f>IF(N551="snížená",J551,0)</f>
        <v>0</v>
      </c>
      <c r="BG551" s="205">
        <f>IF(N551="zákl. přenesená",J551,0)</f>
        <v>0</v>
      </c>
      <c r="BH551" s="205">
        <f>IF(N551="sníž. přenesená",J551,0)</f>
        <v>0</v>
      </c>
      <c r="BI551" s="205">
        <f>IF(N551="nulová",J551,0)</f>
        <v>0</v>
      </c>
      <c r="BJ551" s="17" t="s">
        <v>95</v>
      </c>
      <c r="BK551" s="205">
        <f>ROUND(I551*H551,2)</f>
        <v>0</v>
      </c>
      <c r="BL551" s="17" t="s">
        <v>295</v>
      </c>
      <c r="BM551" s="204" t="s">
        <v>1029</v>
      </c>
    </row>
    <row r="552" spans="2:65" s="13" customFormat="1">
      <c r="B552" s="217"/>
      <c r="C552" s="218"/>
      <c r="D552" s="208" t="s">
        <v>217</v>
      </c>
      <c r="E552" s="219" t="s">
        <v>1</v>
      </c>
      <c r="F552" s="220" t="s">
        <v>1030</v>
      </c>
      <c r="G552" s="218"/>
      <c r="H552" s="221">
        <v>39.503</v>
      </c>
      <c r="I552" s="222"/>
      <c r="J552" s="218"/>
      <c r="K552" s="218"/>
      <c r="L552" s="223"/>
      <c r="M552" s="224"/>
      <c r="N552" s="225"/>
      <c r="O552" s="225"/>
      <c r="P552" s="225"/>
      <c r="Q552" s="225"/>
      <c r="R552" s="225"/>
      <c r="S552" s="225"/>
      <c r="T552" s="226"/>
      <c r="AT552" s="227" t="s">
        <v>217</v>
      </c>
      <c r="AU552" s="227" t="s">
        <v>95</v>
      </c>
      <c r="AV552" s="13" t="s">
        <v>95</v>
      </c>
      <c r="AW552" s="13" t="s">
        <v>38</v>
      </c>
      <c r="AX552" s="13" t="s">
        <v>82</v>
      </c>
      <c r="AY552" s="227" t="s">
        <v>208</v>
      </c>
    </row>
    <row r="553" spans="2:65" s="13" customFormat="1" ht="22.5">
      <c r="B553" s="217"/>
      <c r="C553" s="218"/>
      <c r="D553" s="208" t="s">
        <v>217</v>
      </c>
      <c r="E553" s="219" t="s">
        <v>1</v>
      </c>
      <c r="F553" s="220" t="s">
        <v>1031</v>
      </c>
      <c r="G553" s="218"/>
      <c r="H553" s="221">
        <v>57.944000000000003</v>
      </c>
      <c r="I553" s="222"/>
      <c r="J553" s="218"/>
      <c r="K553" s="218"/>
      <c r="L553" s="223"/>
      <c r="M553" s="224"/>
      <c r="N553" s="225"/>
      <c r="O553" s="225"/>
      <c r="P553" s="225"/>
      <c r="Q553" s="225"/>
      <c r="R553" s="225"/>
      <c r="S553" s="225"/>
      <c r="T553" s="226"/>
      <c r="AT553" s="227" t="s">
        <v>217</v>
      </c>
      <c r="AU553" s="227" t="s">
        <v>95</v>
      </c>
      <c r="AV553" s="13" t="s">
        <v>95</v>
      </c>
      <c r="AW553" s="13" t="s">
        <v>38</v>
      </c>
      <c r="AX553" s="13" t="s">
        <v>82</v>
      </c>
      <c r="AY553" s="227" t="s">
        <v>208</v>
      </c>
    </row>
    <row r="554" spans="2:65" s="15" customFormat="1">
      <c r="B554" s="239"/>
      <c r="C554" s="240"/>
      <c r="D554" s="208" t="s">
        <v>217</v>
      </c>
      <c r="E554" s="241" t="s">
        <v>1</v>
      </c>
      <c r="F554" s="242" t="s">
        <v>268</v>
      </c>
      <c r="G554" s="240"/>
      <c r="H554" s="243">
        <v>97.447000000000003</v>
      </c>
      <c r="I554" s="244"/>
      <c r="J554" s="240"/>
      <c r="K554" s="240"/>
      <c r="L554" s="245"/>
      <c r="M554" s="246"/>
      <c r="N554" s="247"/>
      <c r="O554" s="247"/>
      <c r="P554" s="247"/>
      <c r="Q554" s="247"/>
      <c r="R554" s="247"/>
      <c r="S554" s="247"/>
      <c r="T554" s="248"/>
      <c r="AT554" s="249" t="s">
        <v>217</v>
      </c>
      <c r="AU554" s="249" t="s">
        <v>95</v>
      </c>
      <c r="AV554" s="15" t="s">
        <v>215</v>
      </c>
      <c r="AW554" s="15" t="s">
        <v>38</v>
      </c>
      <c r="AX554" s="15" t="s">
        <v>22</v>
      </c>
      <c r="AY554" s="249" t="s">
        <v>208</v>
      </c>
    </row>
    <row r="555" spans="2:65" s="1" customFormat="1" ht="21.6" customHeight="1">
      <c r="B555" s="34"/>
      <c r="C555" s="193" t="s">
        <v>1032</v>
      </c>
      <c r="D555" s="193" t="s">
        <v>210</v>
      </c>
      <c r="E555" s="194" t="s">
        <v>1033</v>
      </c>
      <c r="F555" s="195" t="s">
        <v>1034</v>
      </c>
      <c r="G555" s="196" t="s">
        <v>213</v>
      </c>
      <c r="H555" s="197">
        <v>0.46500000000000002</v>
      </c>
      <c r="I555" s="198"/>
      <c r="J555" s="199">
        <f>ROUND(I555*H555,2)</f>
        <v>0</v>
      </c>
      <c r="K555" s="195" t="s">
        <v>214</v>
      </c>
      <c r="L555" s="38"/>
      <c r="M555" s="200" t="s">
        <v>1</v>
      </c>
      <c r="N555" s="201" t="s">
        <v>48</v>
      </c>
      <c r="O555" s="66"/>
      <c r="P555" s="202">
        <f>O555*H555</f>
        <v>0</v>
      </c>
      <c r="Q555" s="202">
        <v>0</v>
      </c>
      <c r="R555" s="202">
        <f>Q555*H555</f>
        <v>0</v>
      </c>
      <c r="S555" s="202">
        <v>0</v>
      </c>
      <c r="T555" s="203">
        <f>S555*H555</f>
        <v>0</v>
      </c>
      <c r="AR555" s="204" t="s">
        <v>295</v>
      </c>
      <c r="AT555" s="204" t="s">
        <v>210</v>
      </c>
      <c r="AU555" s="204" t="s">
        <v>95</v>
      </c>
      <c r="AY555" s="17" t="s">
        <v>208</v>
      </c>
      <c r="BE555" s="205">
        <f>IF(N555="základní",J555,0)</f>
        <v>0</v>
      </c>
      <c r="BF555" s="205">
        <f>IF(N555="snížená",J555,0)</f>
        <v>0</v>
      </c>
      <c r="BG555" s="205">
        <f>IF(N555="zákl. přenesená",J555,0)</f>
        <v>0</v>
      </c>
      <c r="BH555" s="205">
        <f>IF(N555="sníž. přenesená",J555,0)</f>
        <v>0</v>
      </c>
      <c r="BI555" s="205">
        <f>IF(N555="nulová",J555,0)</f>
        <v>0</v>
      </c>
      <c r="BJ555" s="17" t="s">
        <v>95</v>
      </c>
      <c r="BK555" s="205">
        <f>ROUND(I555*H555,2)</f>
        <v>0</v>
      </c>
      <c r="BL555" s="17" t="s">
        <v>295</v>
      </c>
      <c r="BM555" s="204" t="s">
        <v>1035</v>
      </c>
    </row>
    <row r="556" spans="2:65" s="1" customFormat="1" ht="21.6" customHeight="1">
      <c r="B556" s="34"/>
      <c r="C556" s="193" t="s">
        <v>1036</v>
      </c>
      <c r="D556" s="193" t="s">
        <v>210</v>
      </c>
      <c r="E556" s="194" t="s">
        <v>1037</v>
      </c>
      <c r="F556" s="195" t="s">
        <v>1038</v>
      </c>
      <c r="G556" s="196" t="s">
        <v>213</v>
      </c>
      <c r="H556" s="197">
        <v>0.46500000000000002</v>
      </c>
      <c r="I556" s="198"/>
      <c r="J556" s="199">
        <f>ROUND(I556*H556,2)</f>
        <v>0</v>
      </c>
      <c r="K556" s="195" t="s">
        <v>214</v>
      </c>
      <c r="L556" s="38"/>
      <c r="M556" s="200" t="s">
        <v>1</v>
      </c>
      <c r="N556" s="201" t="s">
        <v>48</v>
      </c>
      <c r="O556" s="66"/>
      <c r="P556" s="202">
        <f>O556*H556</f>
        <v>0</v>
      </c>
      <c r="Q556" s="202">
        <v>0</v>
      </c>
      <c r="R556" s="202">
        <f>Q556*H556</f>
        <v>0</v>
      </c>
      <c r="S556" s="202">
        <v>0</v>
      </c>
      <c r="T556" s="203">
        <f>S556*H556</f>
        <v>0</v>
      </c>
      <c r="AR556" s="204" t="s">
        <v>295</v>
      </c>
      <c r="AT556" s="204" t="s">
        <v>210</v>
      </c>
      <c r="AU556" s="204" t="s">
        <v>95</v>
      </c>
      <c r="AY556" s="17" t="s">
        <v>208</v>
      </c>
      <c r="BE556" s="205">
        <f>IF(N556="základní",J556,0)</f>
        <v>0</v>
      </c>
      <c r="BF556" s="205">
        <f>IF(N556="snížená",J556,0)</f>
        <v>0</v>
      </c>
      <c r="BG556" s="205">
        <f>IF(N556="zákl. přenesená",J556,0)</f>
        <v>0</v>
      </c>
      <c r="BH556" s="205">
        <f>IF(N556="sníž. přenesená",J556,0)</f>
        <v>0</v>
      </c>
      <c r="BI556" s="205">
        <f>IF(N556="nulová",J556,0)</f>
        <v>0</v>
      </c>
      <c r="BJ556" s="17" t="s">
        <v>95</v>
      </c>
      <c r="BK556" s="205">
        <f>ROUND(I556*H556,2)</f>
        <v>0</v>
      </c>
      <c r="BL556" s="17" t="s">
        <v>295</v>
      </c>
      <c r="BM556" s="204" t="s">
        <v>1039</v>
      </c>
    </row>
    <row r="557" spans="2:65" s="11" customFormat="1" ht="22.9" customHeight="1">
      <c r="B557" s="177"/>
      <c r="C557" s="178"/>
      <c r="D557" s="179" t="s">
        <v>81</v>
      </c>
      <c r="E557" s="191" t="s">
        <v>1040</v>
      </c>
      <c r="F557" s="191" t="s">
        <v>1041</v>
      </c>
      <c r="G557" s="178"/>
      <c r="H557" s="178"/>
      <c r="I557" s="181"/>
      <c r="J557" s="192">
        <f>BK557</f>
        <v>0</v>
      </c>
      <c r="K557" s="178"/>
      <c r="L557" s="183"/>
      <c r="M557" s="184"/>
      <c r="N557" s="185"/>
      <c r="O557" s="185"/>
      <c r="P557" s="186">
        <f>SUM(P558:P568)</f>
        <v>0</v>
      </c>
      <c r="Q557" s="185"/>
      <c r="R557" s="186">
        <f>SUM(R558:R568)</f>
        <v>1.8482800000000001E-3</v>
      </c>
      <c r="S557" s="185"/>
      <c r="T557" s="187">
        <f>SUM(T558:T568)</f>
        <v>0</v>
      </c>
      <c r="AR557" s="188" t="s">
        <v>95</v>
      </c>
      <c r="AT557" s="189" t="s">
        <v>81</v>
      </c>
      <c r="AU557" s="189" t="s">
        <v>22</v>
      </c>
      <c r="AY557" s="188" t="s">
        <v>208</v>
      </c>
      <c r="BK557" s="190">
        <f>SUM(BK558:BK568)</f>
        <v>0</v>
      </c>
    </row>
    <row r="558" spans="2:65" s="1" customFormat="1" ht="21.6" customHeight="1">
      <c r="B558" s="34"/>
      <c r="C558" s="193" t="s">
        <v>1042</v>
      </c>
      <c r="D558" s="193" t="s">
        <v>210</v>
      </c>
      <c r="E558" s="194" t="s">
        <v>1043</v>
      </c>
      <c r="F558" s="195" t="s">
        <v>1044</v>
      </c>
      <c r="G558" s="196" t="s">
        <v>223</v>
      </c>
      <c r="H558" s="197">
        <v>3.7719999999999998</v>
      </c>
      <c r="I558" s="198"/>
      <c r="J558" s="199">
        <f>ROUND(I558*H558,2)</f>
        <v>0</v>
      </c>
      <c r="K558" s="195" t="s">
        <v>214</v>
      </c>
      <c r="L558" s="38"/>
      <c r="M558" s="200" t="s">
        <v>1</v>
      </c>
      <c r="N558" s="201" t="s">
        <v>48</v>
      </c>
      <c r="O558" s="66"/>
      <c r="P558" s="202">
        <f>O558*H558</f>
        <v>0</v>
      </c>
      <c r="Q558" s="202">
        <v>8.0000000000000007E-5</v>
      </c>
      <c r="R558" s="202">
        <f>Q558*H558</f>
        <v>3.0175999999999998E-4</v>
      </c>
      <c r="S558" s="202">
        <v>0</v>
      </c>
      <c r="T558" s="203">
        <f>S558*H558</f>
        <v>0</v>
      </c>
      <c r="AR558" s="204" t="s">
        <v>295</v>
      </c>
      <c r="AT558" s="204" t="s">
        <v>210</v>
      </c>
      <c r="AU558" s="204" t="s">
        <v>95</v>
      </c>
      <c r="AY558" s="17" t="s">
        <v>208</v>
      </c>
      <c r="BE558" s="205">
        <f>IF(N558="základní",J558,0)</f>
        <v>0</v>
      </c>
      <c r="BF558" s="205">
        <f>IF(N558="snížená",J558,0)</f>
        <v>0</v>
      </c>
      <c r="BG558" s="205">
        <f>IF(N558="zákl. přenesená",J558,0)</f>
        <v>0</v>
      </c>
      <c r="BH558" s="205">
        <f>IF(N558="sníž. přenesená",J558,0)</f>
        <v>0</v>
      </c>
      <c r="BI558" s="205">
        <f>IF(N558="nulová",J558,0)</f>
        <v>0</v>
      </c>
      <c r="BJ558" s="17" t="s">
        <v>95</v>
      </c>
      <c r="BK558" s="205">
        <f>ROUND(I558*H558,2)</f>
        <v>0</v>
      </c>
      <c r="BL558" s="17" t="s">
        <v>295</v>
      </c>
      <c r="BM558" s="204" t="s">
        <v>1045</v>
      </c>
    </row>
    <row r="559" spans="2:65" s="12" customFormat="1">
      <c r="B559" s="206"/>
      <c r="C559" s="207"/>
      <c r="D559" s="208" t="s">
        <v>217</v>
      </c>
      <c r="E559" s="209" t="s">
        <v>1</v>
      </c>
      <c r="F559" s="210" t="s">
        <v>1046</v>
      </c>
      <c r="G559" s="207"/>
      <c r="H559" s="209" t="s">
        <v>1</v>
      </c>
      <c r="I559" s="211"/>
      <c r="J559" s="207"/>
      <c r="K559" s="207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217</v>
      </c>
      <c r="AU559" s="216" t="s">
        <v>95</v>
      </c>
      <c r="AV559" s="12" t="s">
        <v>22</v>
      </c>
      <c r="AW559" s="12" t="s">
        <v>38</v>
      </c>
      <c r="AX559" s="12" t="s">
        <v>82</v>
      </c>
      <c r="AY559" s="216" t="s">
        <v>208</v>
      </c>
    </row>
    <row r="560" spans="2:65" s="13" customFormat="1">
      <c r="B560" s="217"/>
      <c r="C560" s="218"/>
      <c r="D560" s="208" t="s">
        <v>217</v>
      </c>
      <c r="E560" s="219" t="s">
        <v>1</v>
      </c>
      <c r="F560" s="220" t="s">
        <v>1047</v>
      </c>
      <c r="G560" s="218"/>
      <c r="H560" s="221">
        <v>2.8439999999999999</v>
      </c>
      <c r="I560" s="222"/>
      <c r="J560" s="218"/>
      <c r="K560" s="218"/>
      <c r="L560" s="223"/>
      <c r="M560" s="224"/>
      <c r="N560" s="225"/>
      <c r="O560" s="225"/>
      <c r="P560" s="225"/>
      <c r="Q560" s="225"/>
      <c r="R560" s="225"/>
      <c r="S560" s="225"/>
      <c r="T560" s="226"/>
      <c r="AT560" s="227" t="s">
        <v>217</v>
      </c>
      <c r="AU560" s="227" t="s">
        <v>95</v>
      </c>
      <c r="AV560" s="13" t="s">
        <v>95</v>
      </c>
      <c r="AW560" s="13" t="s">
        <v>38</v>
      </c>
      <c r="AX560" s="13" t="s">
        <v>82</v>
      </c>
      <c r="AY560" s="227" t="s">
        <v>208</v>
      </c>
    </row>
    <row r="561" spans="2:65" s="13" customFormat="1">
      <c r="B561" s="217"/>
      <c r="C561" s="218"/>
      <c r="D561" s="208" t="s">
        <v>217</v>
      </c>
      <c r="E561" s="219" t="s">
        <v>1</v>
      </c>
      <c r="F561" s="220" t="s">
        <v>1048</v>
      </c>
      <c r="G561" s="218"/>
      <c r="H561" s="221">
        <v>0.92800000000000005</v>
      </c>
      <c r="I561" s="222"/>
      <c r="J561" s="218"/>
      <c r="K561" s="218"/>
      <c r="L561" s="223"/>
      <c r="M561" s="224"/>
      <c r="N561" s="225"/>
      <c r="O561" s="225"/>
      <c r="P561" s="225"/>
      <c r="Q561" s="225"/>
      <c r="R561" s="225"/>
      <c r="S561" s="225"/>
      <c r="T561" s="226"/>
      <c r="AT561" s="227" t="s">
        <v>217</v>
      </c>
      <c r="AU561" s="227" t="s">
        <v>95</v>
      </c>
      <c r="AV561" s="13" t="s">
        <v>95</v>
      </c>
      <c r="AW561" s="13" t="s">
        <v>38</v>
      </c>
      <c r="AX561" s="13" t="s">
        <v>82</v>
      </c>
      <c r="AY561" s="227" t="s">
        <v>208</v>
      </c>
    </row>
    <row r="562" spans="2:65" s="15" customFormat="1">
      <c r="B562" s="239"/>
      <c r="C562" s="240"/>
      <c r="D562" s="208" t="s">
        <v>217</v>
      </c>
      <c r="E562" s="241" t="s">
        <v>125</v>
      </c>
      <c r="F562" s="242" t="s">
        <v>268</v>
      </c>
      <c r="G562" s="240"/>
      <c r="H562" s="243">
        <v>3.7719999999999998</v>
      </c>
      <c r="I562" s="244"/>
      <c r="J562" s="240"/>
      <c r="K562" s="240"/>
      <c r="L562" s="245"/>
      <c r="M562" s="246"/>
      <c r="N562" s="247"/>
      <c r="O562" s="247"/>
      <c r="P562" s="247"/>
      <c r="Q562" s="247"/>
      <c r="R562" s="247"/>
      <c r="S562" s="247"/>
      <c r="T562" s="248"/>
      <c r="AT562" s="249" t="s">
        <v>217</v>
      </c>
      <c r="AU562" s="249" t="s">
        <v>95</v>
      </c>
      <c r="AV562" s="15" t="s">
        <v>215</v>
      </c>
      <c r="AW562" s="15" t="s">
        <v>38</v>
      </c>
      <c r="AX562" s="15" t="s">
        <v>22</v>
      </c>
      <c r="AY562" s="249" t="s">
        <v>208</v>
      </c>
    </row>
    <row r="563" spans="2:65" s="1" customFormat="1" ht="21.6" customHeight="1">
      <c r="B563" s="34"/>
      <c r="C563" s="193" t="s">
        <v>1049</v>
      </c>
      <c r="D563" s="193" t="s">
        <v>210</v>
      </c>
      <c r="E563" s="194" t="s">
        <v>1050</v>
      </c>
      <c r="F563" s="195" t="s">
        <v>1051</v>
      </c>
      <c r="G563" s="196" t="s">
        <v>223</v>
      </c>
      <c r="H563" s="197">
        <v>3.7719999999999998</v>
      </c>
      <c r="I563" s="198"/>
      <c r="J563" s="199">
        <f>ROUND(I563*H563,2)</f>
        <v>0</v>
      </c>
      <c r="K563" s="195" t="s">
        <v>214</v>
      </c>
      <c r="L563" s="38"/>
      <c r="M563" s="200" t="s">
        <v>1</v>
      </c>
      <c r="N563" s="201" t="s">
        <v>48</v>
      </c>
      <c r="O563" s="66"/>
      <c r="P563" s="202">
        <f>O563*H563</f>
        <v>0</v>
      </c>
      <c r="Q563" s="202">
        <v>1.7000000000000001E-4</v>
      </c>
      <c r="R563" s="202">
        <f>Q563*H563</f>
        <v>6.4124000000000006E-4</v>
      </c>
      <c r="S563" s="202">
        <v>0</v>
      </c>
      <c r="T563" s="203">
        <f>S563*H563</f>
        <v>0</v>
      </c>
      <c r="AR563" s="204" t="s">
        <v>295</v>
      </c>
      <c r="AT563" s="204" t="s">
        <v>210</v>
      </c>
      <c r="AU563" s="204" t="s">
        <v>95</v>
      </c>
      <c r="AY563" s="17" t="s">
        <v>208</v>
      </c>
      <c r="BE563" s="205">
        <f>IF(N563="základní",J563,0)</f>
        <v>0</v>
      </c>
      <c r="BF563" s="205">
        <f>IF(N563="snížená",J563,0)</f>
        <v>0</v>
      </c>
      <c r="BG563" s="205">
        <f>IF(N563="zákl. přenesená",J563,0)</f>
        <v>0</v>
      </c>
      <c r="BH563" s="205">
        <f>IF(N563="sníž. přenesená",J563,0)</f>
        <v>0</v>
      </c>
      <c r="BI563" s="205">
        <f>IF(N563="nulová",J563,0)</f>
        <v>0</v>
      </c>
      <c r="BJ563" s="17" t="s">
        <v>95</v>
      </c>
      <c r="BK563" s="205">
        <f>ROUND(I563*H563,2)</f>
        <v>0</v>
      </c>
      <c r="BL563" s="17" t="s">
        <v>295</v>
      </c>
      <c r="BM563" s="204" t="s">
        <v>1052</v>
      </c>
    </row>
    <row r="564" spans="2:65" s="13" customFormat="1">
      <c r="B564" s="217"/>
      <c r="C564" s="218"/>
      <c r="D564" s="208" t="s">
        <v>217</v>
      </c>
      <c r="E564" s="219" t="s">
        <v>1</v>
      </c>
      <c r="F564" s="220" t="s">
        <v>125</v>
      </c>
      <c r="G564" s="218"/>
      <c r="H564" s="221">
        <v>3.7719999999999998</v>
      </c>
      <c r="I564" s="222"/>
      <c r="J564" s="218"/>
      <c r="K564" s="218"/>
      <c r="L564" s="223"/>
      <c r="M564" s="224"/>
      <c r="N564" s="225"/>
      <c r="O564" s="225"/>
      <c r="P564" s="225"/>
      <c r="Q564" s="225"/>
      <c r="R564" s="225"/>
      <c r="S564" s="225"/>
      <c r="T564" s="226"/>
      <c r="AT564" s="227" t="s">
        <v>217</v>
      </c>
      <c r="AU564" s="227" t="s">
        <v>95</v>
      </c>
      <c r="AV564" s="13" t="s">
        <v>95</v>
      </c>
      <c r="AW564" s="13" t="s">
        <v>38</v>
      </c>
      <c r="AX564" s="13" t="s">
        <v>22</v>
      </c>
      <c r="AY564" s="227" t="s">
        <v>208</v>
      </c>
    </row>
    <row r="565" spans="2:65" s="1" customFormat="1" ht="21.6" customHeight="1">
      <c r="B565" s="34"/>
      <c r="C565" s="193" t="s">
        <v>1053</v>
      </c>
      <c r="D565" s="193" t="s">
        <v>210</v>
      </c>
      <c r="E565" s="194" t="s">
        <v>1054</v>
      </c>
      <c r="F565" s="195" t="s">
        <v>1055</v>
      </c>
      <c r="G565" s="196" t="s">
        <v>223</v>
      </c>
      <c r="H565" s="197">
        <v>3.7719999999999998</v>
      </c>
      <c r="I565" s="198"/>
      <c r="J565" s="199">
        <f>ROUND(I565*H565,2)</f>
        <v>0</v>
      </c>
      <c r="K565" s="195" t="s">
        <v>214</v>
      </c>
      <c r="L565" s="38"/>
      <c r="M565" s="200" t="s">
        <v>1</v>
      </c>
      <c r="N565" s="201" t="s">
        <v>48</v>
      </c>
      <c r="O565" s="66"/>
      <c r="P565" s="202">
        <f>O565*H565</f>
        <v>0</v>
      </c>
      <c r="Q565" s="202">
        <v>1.2E-4</v>
      </c>
      <c r="R565" s="202">
        <f>Q565*H565</f>
        <v>4.5263999999999998E-4</v>
      </c>
      <c r="S565" s="202">
        <v>0</v>
      </c>
      <c r="T565" s="203">
        <f>S565*H565</f>
        <v>0</v>
      </c>
      <c r="AR565" s="204" t="s">
        <v>295</v>
      </c>
      <c r="AT565" s="204" t="s">
        <v>210</v>
      </c>
      <c r="AU565" s="204" t="s">
        <v>95</v>
      </c>
      <c r="AY565" s="17" t="s">
        <v>208</v>
      </c>
      <c r="BE565" s="205">
        <f>IF(N565="základní",J565,0)</f>
        <v>0</v>
      </c>
      <c r="BF565" s="205">
        <f>IF(N565="snížená",J565,0)</f>
        <v>0</v>
      </c>
      <c r="BG565" s="205">
        <f>IF(N565="zákl. přenesená",J565,0)</f>
        <v>0</v>
      </c>
      <c r="BH565" s="205">
        <f>IF(N565="sníž. přenesená",J565,0)</f>
        <v>0</v>
      </c>
      <c r="BI565" s="205">
        <f>IF(N565="nulová",J565,0)</f>
        <v>0</v>
      </c>
      <c r="BJ565" s="17" t="s">
        <v>95</v>
      </c>
      <c r="BK565" s="205">
        <f>ROUND(I565*H565,2)</f>
        <v>0</v>
      </c>
      <c r="BL565" s="17" t="s">
        <v>295</v>
      </c>
      <c r="BM565" s="204" t="s">
        <v>1056</v>
      </c>
    </row>
    <row r="566" spans="2:65" s="13" customFormat="1">
      <c r="B566" s="217"/>
      <c r="C566" s="218"/>
      <c r="D566" s="208" t="s">
        <v>217</v>
      </c>
      <c r="E566" s="219" t="s">
        <v>1</v>
      </c>
      <c r="F566" s="220" t="s">
        <v>125</v>
      </c>
      <c r="G566" s="218"/>
      <c r="H566" s="221">
        <v>3.7719999999999998</v>
      </c>
      <c r="I566" s="222"/>
      <c r="J566" s="218"/>
      <c r="K566" s="218"/>
      <c r="L566" s="223"/>
      <c r="M566" s="224"/>
      <c r="N566" s="225"/>
      <c r="O566" s="225"/>
      <c r="P566" s="225"/>
      <c r="Q566" s="225"/>
      <c r="R566" s="225"/>
      <c r="S566" s="225"/>
      <c r="T566" s="226"/>
      <c r="AT566" s="227" t="s">
        <v>217</v>
      </c>
      <c r="AU566" s="227" t="s">
        <v>95</v>
      </c>
      <c r="AV566" s="13" t="s">
        <v>95</v>
      </c>
      <c r="AW566" s="13" t="s">
        <v>38</v>
      </c>
      <c r="AX566" s="13" t="s">
        <v>22</v>
      </c>
      <c r="AY566" s="227" t="s">
        <v>208</v>
      </c>
    </row>
    <row r="567" spans="2:65" s="1" customFormat="1" ht="21.6" customHeight="1">
      <c r="B567" s="34"/>
      <c r="C567" s="193" t="s">
        <v>1057</v>
      </c>
      <c r="D567" s="193" t="s">
        <v>210</v>
      </c>
      <c r="E567" s="194" t="s">
        <v>1058</v>
      </c>
      <c r="F567" s="195" t="s">
        <v>1059</v>
      </c>
      <c r="G567" s="196" t="s">
        <v>223</v>
      </c>
      <c r="H567" s="197">
        <v>3.7719999999999998</v>
      </c>
      <c r="I567" s="198"/>
      <c r="J567" s="199">
        <f>ROUND(I567*H567,2)</f>
        <v>0</v>
      </c>
      <c r="K567" s="195" t="s">
        <v>214</v>
      </c>
      <c r="L567" s="38"/>
      <c r="M567" s="200" t="s">
        <v>1</v>
      </c>
      <c r="N567" s="201" t="s">
        <v>48</v>
      </c>
      <c r="O567" s="66"/>
      <c r="P567" s="202">
        <f>O567*H567</f>
        <v>0</v>
      </c>
      <c r="Q567" s="202">
        <v>1.2E-4</v>
      </c>
      <c r="R567" s="202">
        <f>Q567*H567</f>
        <v>4.5263999999999998E-4</v>
      </c>
      <c r="S567" s="202">
        <v>0</v>
      </c>
      <c r="T567" s="203">
        <f>S567*H567</f>
        <v>0</v>
      </c>
      <c r="AR567" s="204" t="s">
        <v>295</v>
      </c>
      <c r="AT567" s="204" t="s">
        <v>210</v>
      </c>
      <c r="AU567" s="204" t="s">
        <v>95</v>
      </c>
      <c r="AY567" s="17" t="s">
        <v>208</v>
      </c>
      <c r="BE567" s="205">
        <f>IF(N567="základní",J567,0)</f>
        <v>0</v>
      </c>
      <c r="BF567" s="205">
        <f>IF(N567="snížená",J567,0)</f>
        <v>0</v>
      </c>
      <c r="BG567" s="205">
        <f>IF(N567="zákl. přenesená",J567,0)</f>
        <v>0</v>
      </c>
      <c r="BH567" s="205">
        <f>IF(N567="sníž. přenesená",J567,0)</f>
        <v>0</v>
      </c>
      <c r="BI567" s="205">
        <f>IF(N567="nulová",J567,0)</f>
        <v>0</v>
      </c>
      <c r="BJ567" s="17" t="s">
        <v>95</v>
      </c>
      <c r="BK567" s="205">
        <f>ROUND(I567*H567,2)</f>
        <v>0</v>
      </c>
      <c r="BL567" s="17" t="s">
        <v>295</v>
      </c>
      <c r="BM567" s="204" t="s">
        <v>1060</v>
      </c>
    </row>
    <row r="568" spans="2:65" s="13" customFormat="1">
      <c r="B568" s="217"/>
      <c r="C568" s="218"/>
      <c r="D568" s="208" t="s">
        <v>217</v>
      </c>
      <c r="E568" s="219" t="s">
        <v>1</v>
      </c>
      <c r="F568" s="220" t="s">
        <v>125</v>
      </c>
      <c r="G568" s="218"/>
      <c r="H568" s="221">
        <v>3.7719999999999998</v>
      </c>
      <c r="I568" s="222"/>
      <c r="J568" s="218"/>
      <c r="K568" s="218"/>
      <c r="L568" s="223"/>
      <c r="M568" s="224"/>
      <c r="N568" s="225"/>
      <c r="O568" s="225"/>
      <c r="P568" s="225"/>
      <c r="Q568" s="225"/>
      <c r="R568" s="225"/>
      <c r="S568" s="225"/>
      <c r="T568" s="226"/>
      <c r="AT568" s="227" t="s">
        <v>217</v>
      </c>
      <c r="AU568" s="227" t="s">
        <v>95</v>
      </c>
      <c r="AV568" s="13" t="s">
        <v>95</v>
      </c>
      <c r="AW568" s="13" t="s">
        <v>38</v>
      </c>
      <c r="AX568" s="13" t="s">
        <v>22</v>
      </c>
      <c r="AY568" s="227" t="s">
        <v>208</v>
      </c>
    </row>
    <row r="569" spans="2:65" s="11" customFormat="1" ht="22.9" customHeight="1">
      <c r="B569" s="177"/>
      <c r="C569" s="178"/>
      <c r="D569" s="179" t="s">
        <v>81</v>
      </c>
      <c r="E569" s="191" t="s">
        <v>1061</v>
      </c>
      <c r="F569" s="191" t="s">
        <v>1062</v>
      </c>
      <c r="G569" s="178"/>
      <c r="H569" s="178"/>
      <c r="I569" s="181"/>
      <c r="J569" s="192">
        <f>BK569</f>
        <v>0</v>
      </c>
      <c r="K569" s="178"/>
      <c r="L569" s="183"/>
      <c r="M569" s="184"/>
      <c r="N569" s="185"/>
      <c r="O569" s="185"/>
      <c r="P569" s="186">
        <f>SUM(P570:P582)</f>
        <v>0</v>
      </c>
      <c r="Q569" s="185"/>
      <c r="R569" s="186">
        <f>SUM(R570:R582)</f>
        <v>9.6169010000000013E-2</v>
      </c>
      <c r="S569" s="185"/>
      <c r="T569" s="187">
        <f>SUM(T570:T582)</f>
        <v>2.1808499999999998E-3</v>
      </c>
      <c r="AR569" s="188" t="s">
        <v>95</v>
      </c>
      <c r="AT569" s="189" t="s">
        <v>81</v>
      </c>
      <c r="AU569" s="189" t="s">
        <v>22</v>
      </c>
      <c r="AY569" s="188" t="s">
        <v>208</v>
      </c>
      <c r="BK569" s="190">
        <f>SUM(BK570:BK582)</f>
        <v>0</v>
      </c>
    </row>
    <row r="570" spans="2:65" s="1" customFormat="1" ht="21.6" customHeight="1">
      <c r="B570" s="34"/>
      <c r="C570" s="193" t="s">
        <v>1063</v>
      </c>
      <c r="D570" s="193" t="s">
        <v>210</v>
      </c>
      <c r="E570" s="194" t="s">
        <v>1064</v>
      </c>
      <c r="F570" s="195" t="s">
        <v>1065</v>
      </c>
      <c r="G570" s="196" t="s">
        <v>223</v>
      </c>
      <c r="H570" s="197">
        <v>14.539</v>
      </c>
      <c r="I570" s="198"/>
      <c r="J570" s="199">
        <f>ROUND(I570*H570,2)</f>
        <v>0</v>
      </c>
      <c r="K570" s="195" t="s">
        <v>214</v>
      </c>
      <c r="L570" s="38"/>
      <c r="M570" s="200" t="s">
        <v>1</v>
      </c>
      <c r="N570" s="201" t="s">
        <v>48</v>
      </c>
      <c r="O570" s="66"/>
      <c r="P570" s="202">
        <f>O570*H570</f>
        <v>0</v>
      </c>
      <c r="Q570" s="202">
        <v>0</v>
      </c>
      <c r="R570" s="202">
        <f>Q570*H570</f>
        <v>0</v>
      </c>
      <c r="S570" s="202">
        <v>0</v>
      </c>
      <c r="T570" s="203">
        <f>S570*H570</f>
        <v>0</v>
      </c>
      <c r="AR570" s="204" t="s">
        <v>295</v>
      </c>
      <c r="AT570" s="204" t="s">
        <v>210</v>
      </c>
      <c r="AU570" s="204" t="s">
        <v>95</v>
      </c>
      <c r="AY570" s="17" t="s">
        <v>208</v>
      </c>
      <c r="BE570" s="205">
        <f>IF(N570="základní",J570,0)</f>
        <v>0</v>
      </c>
      <c r="BF570" s="205">
        <f>IF(N570="snížená",J570,0)</f>
        <v>0</v>
      </c>
      <c r="BG570" s="205">
        <f>IF(N570="zákl. přenesená",J570,0)</f>
        <v>0</v>
      </c>
      <c r="BH570" s="205">
        <f>IF(N570="sníž. přenesená",J570,0)</f>
        <v>0</v>
      </c>
      <c r="BI570" s="205">
        <f>IF(N570="nulová",J570,0)</f>
        <v>0</v>
      </c>
      <c r="BJ570" s="17" t="s">
        <v>95</v>
      </c>
      <c r="BK570" s="205">
        <f>ROUND(I570*H570,2)</f>
        <v>0</v>
      </c>
      <c r="BL570" s="17" t="s">
        <v>295</v>
      </c>
      <c r="BM570" s="204" t="s">
        <v>1066</v>
      </c>
    </row>
    <row r="571" spans="2:65" s="13" customFormat="1">
      <c r="B571" s="217"/>
      <c r="C571" s="218"/>
      <c r="D571" s="208" t="s">
        <v>217</v>
      </c>
      <c r="E571" s="219" t="s">
        <v>1</v>
      </c>
      <c r="F571" s="220" t="s">
        <v>123</v>
      </c>
      <c r="G571" s="218"/>
      <c r="H571" s="221">
        <v>14.539</v>
      </c>
      <c r="I571" s="222"/>
      <c r="J571" s="218"/>
      <c r="K571" s="218"/>
      <c r="L571" s="223"/>
      <c r="M571" s="224"/>
      <c r="N571" s="225"/>
      <c r="O571" s="225"/>
      <c r="P571" s="225"/>
      <c r="Q571" s="225"/>
      <c r="R571" s="225"/>
      <c r="S571" s="225"/>
      <c r="T571" s="226"/>
      <c r="AT571" s="227" t="s">
        <v>217</v>
      </c>
      <c r="AU571" s="227" t="s">
        <v>95</v>
      </c>
      <c r="AV571" s="13" t="s">
        <v>95</v>
      </c>
      <c r="AW571" s="13" t="s">
        <v>38</v>
      </c>
      <c r="AX571" s="13" t="s">
        <v>22</v>
      </c>
      <c r="AY571" s="227" t="s">
        <v>208</v>
      </c>
    </row>
    <row r="572" spans="2:65" s="1" customFormat="1" ht="21.6" customHeight="1">
      <c r="B572" s="34"/>
      <c r="C572" s="193" t="s">
        <v>1067</v>
      </c>
      <c r="D572" s="193" t="s">
        <v>210</v>
      </c>
      <c r="E572" s="194" t="s">
        <v>1068</v>
      </c>
      <c r="F572" s="195" t="s">
        <v>1069</v>
      </c>
      <c r="G572" s="196" t="s">
        <v>223</v>
      </c>
      <c r="H572" s="197">
        <v>14.539</v>
      </c>
      <c r="I572" s="198"/>
      <c r="J572" s="199">
        <f>ROUND(I572*H572,2)</f>
        <v>0</v>
      </c>
      <c r="K572" s="195" t="s">
        <v>214</v>
      </c>
      <c r="L572" s="38"/>
      <c r="M572" s="200" t="s">
        <v>1</v>
      </c>
      <c r="N572" s="201" t="s">
        <v>48</v>
      </c>
      <c r="O572" s="66"/>
      <c r="P572" s="202">
        <f>O572*H572</f>
        <v>0</v>
      </c>
      <c r="Q572" s="202">
        <v>0</v>
      </c>
      <c r="R572" s="202">
        <f>Q572*H572</f>
        <v>0</v>
      </c>
      <c r="S572" s="202">
        <v>1.4999999999999999E-4</v>
      </c>
      <c r="T572" s="203">
        <f>S572*H572</f>
        <v>2.1808499999999998E-3</v>
      </c>
      <c r="AR572" s="204" t="s">
        <v>295</v>
      </c>
      <c r="AT572" s="204" t="s">
        <v>210</v>
      </c>
      <c r="AU572" s="204" t="s">
        <v>95</v>
      </c>
      <c r="AY572" s="17" t="s">
        <v>208</v>
      </c>
      <c r="BE572" s="205">
        <f>IF(N572="základní",J572,0)</f>
        <v>0</v>
      </c>
      <c r="BF572" s="205">
        <f>IF(N572="snížená",J572,0)</f>
        <v>0</v>
      </c>
      <c r="BG572" s="205">
        <f>IF(N572="zákl. přenesená",J572,0)</f>
        <v>0</v>
      </c>
      <c r="BH572" s="205">
        <f>IF(N572="sníž. přenesená",J572,0)</f>
        <v>0</v>
      </c>
      <c r="BI572" s="205">
        <f>IF(N572="nulová",J572,0)</f>
        <v>0</v>
      </c>
      <c r="BJ572" s="17" t="s">
        <v>95</v>
      </c>
      <c r="BK572" s="205">
        <f>ROUND(I572*H572,2)</f>
        <v>0</v>
      </c>
      <c r="BL572" s="17" t="s">
        <v>295</v>
      </c>
      <c r="BM572" s="204" t="s">
        <v>1070</v>
      </c>
    </row>
    <row r="573" spans="2:65" s="13" customFormat="1">
      <c r="B573" s="217"/>
      <c r="C573" s="218"/>
      <c r="D573" s="208" t="s">
        <v>217</v>
      </c>
      <c r="E573" s="219" t="s">
        <v>1</v>
      </c>
      <c r="F573" s="220" t="s">
        <v>123</v>
      </c>
      <c r="G573" s="218"/>
      <c r="H573" s="221">
        <v>14.539</v>
      </c>
      <c r="I573" s="222"/>
      <c r="J573" s="218"/>
      <c r="K573" s="218"/>
      <c r="L573" s="223"/>
      <c r="M573" s="224"/>
      <c r="N573" s="225"/>
      <c r="O573" s="225"/>
      <c r="P573" s="225"/>
      <c r="Q573" s="225"/>
      <c r="R573" s="225"/>
      <c r="S573" s="225"/>
      <c r="T573" s="226"/>
      <c r="AT573" s="227" t="s">
        <v>217</v>
      </c>
      <c r="AU573" s="227" t="s">
        <v>95</v>
      </c>
      <c r="AV573" s="13" t="s">
        <v>95</v>
      </c>
      <c r="AW573" s="13" t="s">
        <v>38</v>
      </c>
      <c r="AX573" s="13" t="s">
        <v>22</v>
      </c>
      <c r="AY573" s="227" t="s">
        <v>208</v>
      </c>
    </row>
    <row r="574" spans="2:65" s="1" customFormat="1" ht="32.450000000000003" customHeight="1">
      <c r="B574" s="34"/>
      <c r="C574" s="193" t="s">
        <v>1071</v>
      </c>
      <c r="D574" s="193" t="s">
        <v>210</v>
      </c>
      <c r="E574" s="194" t="s">
        <v>1072</v>
      </c>
      <c r="F574" s="195" t="s">
        <v>1073</v>
      </c>
      <c r="G574" s="196" t="s">
        <v>223</v>
      </c>
      <c r="H574" s="197">
        <v>91.671999999999997</v>
      </c>
      <c r="I574" s="198"/>
      <c r="J574" s="199">
        <f>ROUND(I574*H574,2)</f>
        <v>0</v>
      </c>
      <c r="K574" s="195" t="s">
        <v>214</v>
      </c>
      <c r="L574" s="38"/>
      <c r="M574" s="200" t="s">
        <v>1</v>
      </c>
      <c r="N574" s="201" t="s">
        <v>48</v>
      </c>
      <c r="O574" s="66"/>
      <c r="P574" s="202">
        <f>O574*H574</f>
        <v>0</v>
      </c>
      <c r="Q574" s="202">
        <v>6.0000000000000002E-5</v>
      </c>
      <c r="R574" s="202">
        <f>Q574*H574</f>
        <v>5.5003200000000004E-3</v>
      </c>
      <c r="S574" s="202">
        <v>0</v>
      </c>
      <c r="T574" s="203">
        <f>S574*H574</f>
        <v>0</v>
      </c>
      <c r="AR574" s="204" t="s">
        <v>295</v>
      </c>
      <c r="AT574" s="204" t="s">
        <v>210</v>
      </c>
      <c r="AU574" s="204" t="s">
        <v>95</v>
      </c>
      <c r="AY574" s="17" t="s">
        <v>208</v>
      </c>
      <c r="BE574" s="205">
        <f>IF(N574="základní",J574,0)</f>
        <v>0</v>
      </c>
      <c r="BF574" s="205">
        <f>IF(N574="snížená",J574,0)</f>
        <v>0</v>
      </c>
      <c r="BG574" s="205">
        <f>IF(N574="zákl. přenesená",J574,0)</f>
        <v>0</v>
      </c>
      <c r="BH574" s="205">
        <f>IF(N574="sníž. přenesená",J574,0)</f>
        <v>0</v>
      </c>
      <c r="BI574" s="205">
        <f>IF(N574="nulová",J574,0)</f>
        <v>0</v>
      </c>
      <c r="BJ574" s="17" t="s">
        <v>95</v>
      </c>
      <c r="BK574" s="205">
        <f>ROUND(I574*H574,2)</f>
        <v>0</v>
      </c>
      <c r="BL574" s="17" t="s">
        <v>295</v>
      </c>
      <c r="BM574" s="204" t="s">
        <v>1074</v>
      </c>
    </row>
    <row r="575" spans="2:65" s="13" customFormat="1">
      <c r="B575" s="217"/>
      <c r="C575" s="218"/>
      <c r="D575" s="208" t="s">
        <v>217</v>
      </c>
      <c r="E575" s="219" t="s">
        <v>1</v>
      </c>
      <c r="F575" s="220" t="s">
        <v>1075</v>
      </c>
      <c r="G575" s="218"/>
      <c r="H575" s="221">
        <v>91.671999999999997</v>
      </c>
      <c r="I575" s="222"/>
      <c r="J575" s="218"/>
      <c r="K575" s="218"/>
      <c r="L575" s="223"/>
      <c r="M575" s="224"/>
      <c r="N575" s="225"/>
      <c r="O575" s="225"/>
      <c r="P575" s="225"/>
      <c r="Q575" s="225"/>
      <c r="R575" s="225"/>
      <c r="S575" s="225"/>
      <c r="T575" s="226"/>
      <c r="AT575" s="227" t="s">
        <v>217</v>
      </c>
      <c r="AU575" s="227" t="s">
        <v>95</v>
      </c>
      <c r="AV575" s="13" t="s">
        <v>95</v>
      </c>
      <c r="AW575" s="13" t="s">
        <v>38</v>
      </c>
      <c r="AX575" s="13" t="s">
        <v>22</v>
      </c>
      <c r="AY575" s="227" t="s">
        <v>208</v>
      </c>
    </row>
    <row r="576" spans="2:65" s="1" customFormat="1" ht="21.6" customHeight="1">
      <c r="B576" s="34"/>
      <c r="C576" s="193" t="s">
        <v>1076</v>
      </c>
      <c r="D576" s="193" t="s">
        <v>210</v>
      </c>
      <c r="E576" s="194" t="s">
        <v>1077</v>
      </c>
      <c r="F576" s="195" t="s">
        <v>1078</v>
      </c>
      <c r="G576" s="196" t="s">
        <v>223</v>
      </c>
      <c r="H576" s="197">
        <v>171.07300000000001</v>
      </c>
      <c r="I576" s="198"/>
      <c r="J576" s="199">
        <f>ROUND(I576*H576,2)</f>
        <v>0</v>
      </c>
      <c r="K576" s="195" t="s">
        <v>214</v>
      </c>
      <c r="L576" s="38"/>
      <c r="M576" s="200" t="s">
        <v>1</v>
      </c>
      <c r="N576" s="201" t="s">
        <v>48</v>
      </c>
      <c r="O576" s="66"/>
      <c r="P576" s="202">
        <f>O576*H576</f>
        <v>0</v>
      </c>
      <c r="Q576" s="202">
        <v>2.1000000000000001E-4</v>
      </c>
      <c r="R576" s="202">
        <f>Q576*H576</f>
        <v>3.5925330000000005E-2</v>
      </c>
      <c r="S576" s="202">
        <v>0</v>
      </c>
      <c r="T576" s="203">
        <f>S576*H576</f>
        <v>0</v>
      </c>
      <c r="AR576" s="204" t="s">
        <v>295</v>
      </c>
      <c r="AT576" s="204" t="s">
        <v>210</v>
      </c>
      <c r="AU576" s="204" t="s">
        <v>95</v>
      </c>
      <c r="AY576" s="17" t="s">
        <v>208</v>
      </c>
      <c r="BE576" s="205">
        <f>IF(N576="základní",J576,0)</f>
        <v>0</v>
      </c>
      <c r="BF576" s="205">
        <f>IF(N576="snížená",J576,0)</f>
        <v>0</v>
      </c>
      <c r="BG576" s="205">
        <f>IF(N576="zákl. přenesená",J576,0)</f>
        <v>0</v>
      </c>
      <c r="BH576" s="205">
        <f>IF(N576="sníž. přenesená",J576,0)</f>
        <v>0</v>
      </c>
      <c r="BI576" s="205">
        <f>IF(N576="nulová",J576,0)</f>
        <v>0</v>
      </c>
      <c r="BJ576" s="17" t="s">
        <v>95</v>
      </c>
      <c r="BK576" s="205">
        <f>ROUND(I576*H576,2)</f>
        <v>0</v>
      </c>
      <c r="BL576" s="17" t="s">
        <v>295</v>
      </c>
      <c r="BM576" s="204" t="s">
        <v>1079</v>
      </c>
    </row>
    <row r="577" spans="2:65" s="13" customFormat="1">
      <c r="B577" s="217"/>
      <c r="C577" s="218"/>
      <c r="D577" s="208" t="s">
        <v>217</v>
      </c>
      <c r="E577" s="219" t="s">
        <v>1</v>
      </c>
      <c r="F577" s="220" t="s">
        <v>1080</v>
      </c>
      <c r="G577" s="218"/>
      <c r="H577" s="221">
        <v>140.22200000000001</v>
      </c>
      <c r="I577" s="222"/>
      <c r="J577" s="218"/>
      <c r="K577" s="218"/>
      <c r="L577" s="223"/>
      <c r="M577" s="224"/>
      <c r="N577" s="225"/>
      <c r="O577" s="225"/>
      <c r="P577" s="225"/>
      <c r="Q577" s="225"/>
      <c r="R577" s="225"/>
      <c r="S577" s="225"/>
      <c r="T577" s="226"/>
      <c r="AT577" s="227" t="s">
        <v>217</v>
      </c>
      <c r="AU577" s="227" t="s">
        <v>95</v>
      </c>
      <c r="AV577" s="13" t="s">
        <v>95</v>
      </c>
      <c r="AW577" s="13" t="s">
        <v>38</v>
      </c>
      <c r="AX577" s="13" t="s">
        <v>82</v>
      </c>
      <c r="AY577" s="227" t="s">
        <v>208</v>
      </c>
    </row>
    <row r="578" spans="2:65" s="13" customFormat="1">
      <c r="B578" s="217"/>
      <c r="C578" s="218"/>
      <c r="D578" s="208" t="s">
        <v>217</v>
      </c>
      <c r="E578" s="219" t="s">
        <v>1</v>
      </c>
      <c r="F578" s="220" t="s">
        <v>1081</v>
      </c>
      <c r="G578" s="218"/>
      <c r="H578" s="221">
        <v>16.312000000000001</v>
      </c>
      <c r="I578" s="222"/>
      <c r="J578" s="218"/>
      <c r="K578" s="218"/>
      <c r="L578" s="223"/>
      <c r="M578" s="224"/>
      <c r="N578" s="225"/>
      <c r="O578" s="225"/>
      <c r="P578" s="225"/>
      <c r="Q578" s="225"/>
      <c r="R578" s="225"/>
      <c r="S578" s="225"/>
      <c r="T578" s="226"/>
      <c r="AT578" s="227" t="s">
        <v>217</v>
      </c>
      <c r="AU578" s="227" t="s">
        <v>95</v>
      </c>
      <c r="AV578" s="13" t="s">
        <v>95</v>
      </c>
      <c r="AW578" s="13" t="s">
        <v>38</v>
      </c>
      <c r="AX578" s="13" t="s">
        <v>82</v>
      </c>
      <c r="AY578" s="227" t="s">
        <v>208</v>
      </c>
    </row>
    <row r="579" spans="2:65" s="13" customFormat="1">
      <c r="B579" s="217"/>
      <c r="C579" s="218"/>
      <c r="D579" s="208" t="s">
        <v>217</v>
      </c>
      <c r="E579" s="219" t="s">
        <v>123</v>
      </c>
      <c r="F579" s="220" t="s">
        <v>1082</v>
      </c>
      <c r="G579" s="218"/>
      <c r="H579" s="221">
        <v>14.539</v>
      </c>
      <c r="I579" s="222"/>
      <c r="J579" s="218"/>
      <c r="K579" s="218"/>
      <c r="L579" s="223"/>
      <c r="M579" s="224"/>
      <c r="N579" s="225"/>
      <c r="O579" s="225"/>
      <c r="P579" s="225"/>
      <c r="Q579" s="225"/>
      <c r="R579" s="225"/>
      <c r="S579" s="225"/>
      <c r="T579" s="226"/>
      <c r="AT579" s="227" t="s">
        <v>217</v>
      </c>
      <c r="AU579" s="227" t="s">
        <v>95</v>
      </c>
      <c r="AV579" s="13" t="s">
        <v>95</v>
      </c>
      <c r="AW579" s="13" t="s">
        <v>38</v>
      </c>
      <c r="AX579" s="13" t="s">
        <v>82</v>
      </c>
      <c r="AY579" s="227" t="s">
        <v>208</v>
      </c>
    </row>
    <row r="580" spans="2:65" s="15" customFormat="1">
      <c r="B580" s="239"/>
      <c r="C580" s="240"/>
      <c r="D580" s="208" t="s">
        <v>217</v>
      </c>
      <c r="E580" s="241" t="s">
        <v>121</v>
      </c>
      <c r="F580" s="242" t="s">
        <v>268</v>
      </c>
      <c r="G580" s="240"/>
      <c r="H580" s="243">
        <v>171.07300000000001</v>
      </c>
      <c r="I580" s="244"/>
      <c r="J580" s="240"/>
      <c r="K580" s="240"/>
      <c r="L580" s="245"/>
      <c r="M580" s="246"/>
      <c r="N580" s="247"/>
      <c r="O580" s="247"/>
      <c r="P580" s="247"/>
      <c r="Q580" s="247"/>
      <c r="R580" s="247"/>
      <c r="S580" s="247"/>
      <c r="T580" s="248"/>
      <c r="AT580" s="249" t="s">
        <v>217</v>
      </c>
      <c r="AU580" s="249" t="s">
        <v>95</v>
      </c>
      <c r="AV580" s="15" t="s">
        <v>215</v>
      </c>
      <c r="AW580" s="15" t="s">
        <v>38</v>
      </c>
      <c r="AX580" s="15" t="s">
        <v>22</v>
      </c>
      <c r="AY580" s="249" t="s">
        <v>208</v>
      </c>
    </row>
    <row r="581" spans="2:65" s="1" customFormat="1" ht="32.450000000000003" customHeight="1">
      <c r="B581" s="34"/>
      <c r="C581" s="193" t="s">
        <v>1083</v>
      </c>
      <c r="D581" s="193" t="s">
        <v>210</v>
      </c>
      <c r="E581" s="194" t="s">
        <v>1084</v>
      </c>
      <c r="F581" s="195" t="s">
        <v>1085</v>
      </c>
      <c r="G581" s="196" t="s">
        <v>223</v>
      </c>
      <c r="H581" s="197">
        <v>171.07300000000001</v>
      </c>
      <c r="I581" s="198"/>
      <c r="J581" s="199">
        <f>ROUND(I581*H581,2)</f>
        <v>0</v>
      </c>
      <c r="K581" s="195" t="s">
        <v>214</v>
      </c>
      <c r="L581" s="38"/>
      <c r="M581" s="200" t="s">
        <v>1</v>
      </c>
      <c r="N581" s="201" t="s">
        <v>48</v>
      </c>
      <c r="O581" s="66"/>
      <c r="P581" s="202">
        <f>O581*H581</f>
        <v>0</v>
      </c>
      <c r="Q581" s="202">
        <v>3.2000000000000003E-4</v>
      </c>
      <c r="R581" s="202">
        <f>Q581*H581</f>
        <v>5.4743360000000005E-2</v>
      </c>
      <c r="S581" s="202">
        <v>0</v>
      </c>
      <c r="T581" s="203">
        <f>S581*H581</f>
        <v>0</v>
      </c>
      <c r="AR581" s="204" t="s">
        <v>295</v>
      </c>
      <c r="AT581" s="204" t="s">
        <v>210</v>
      </c>
      <c r="AU581" s="204" t="s">
        <v>95</v>
      </c>
      <c r="AY581" s="17" t="s">
        <v>208</v>
      </c>
      <c r="BE581" s="205">
        <f>IF(N581="základní",J581,0)</f>
        <v>0</v>
      </c>
      <c r="BF581" s="205">
        <f>IF(N581="snížená",J581,0)</f>
        <v>0</v>
      </c>
      <c r="BG581" s="205">
        <f>IF(N581="zákl. přenesená",J581,0)</f>
        <v>0</v>
      </c>
      <c r="BH581" s="205">
        <f>IF(N581="sníž. přenesená",J581,0)</f>
        <v>0</v>
      </c>
      <c r="BI581" s="205">
        <f>IF(N581="nulová",J581,0)</f>
        <v>0</v>
      </c>
      <c r="BJ581" s="17" t="s">
        <v>95</v>
      </c>
      <c r="BK581" s="205">
        <f>ROUND(I581*H581,2)</f>
        <v>0</v>
      </c>
      <c r="BL581" s="17" t="s">
        <v>295</v>
      </c>
      <c r="BM581" s="204" t="s">
        <v>1086</v>
      </c>
    </row>
    <row r="582" spans="2:65" s="13" customFormat="1">
      <c r="B582" s="217"/>
      <c r="C582" s="218"/>
      <c r="D582" s="208" t="s">
        <v>217</v>
      </c>
      <c r="E582" s="219" t="s">
        <v>1</v>
      </c>
      <c r="F582" s="220" t="s">
        <v>121</v>
      </c>
      <c r="G582" s="218"/>
      <c r="H582" s="221">
        <v>171.07300000000001</v>
      </c>
      <c r="I582" s="222"/>
      <c r="J582" s="218"/>
      <c r="K582" s="218"/>
      <c r="L582" s="223"/>
      <c r="M582" s="224"/>
      <c r="N582" s="225"/>
      <c r="O582" s="225"/>
      <c r="P582" s="225"/>
      <c r="Q582" s="225"/>
      <c r="R582" s="225"/>
      <c r="S582" s="225"/>
      <c r="T582" s="226"/>
      <c r="AT582" s="227" t="s">
        <v>217</v>
      </c>
      <c r="AU582" s="227" t="s">
        <v>95</v>
      </c>
      <c r="AV582" s="13" t="s">
        <v>95</v>
      </c>
      <c r="AW582" s="13" t="s">
        <v>38</v>
      </c>
      <c r="AX582" s="13" t="s">
        <v>22</v>
      </c>
      <c r="AY582" s="227" t="s">
        <v>208</v>
      </c>
    </row>
    <row r="583" spans="2:65" s="11" customFormat="1" ht="22.9" customHeight="1">
      <c r="B583" s="177"/>
      <c r="C583" s="178"/>
      <c r="D583" s="179" t="s">
        <v>81</v>
      </c>
      <c r="E583" s="191" t="s">
        <v>1087</v>
      </c>
      <c r="F583" s="191" t="s">
        <v>1088</v>
      </c>
      <c r="G583" s="178"/>
      <c r="H583" s="178"/>
      <c r="I583" s="181"/>
      <c r="J583" s="192">
        <f>BK583</f>
        <v>0</v>
      </c>
      <c r="K583" s="178"/>
      <c r="L583" s="183"/>
      <c r="M583" s="184"/>
      <c r="N583" s="185"/>
      <c r="O583" s="185"/>
      <c r="P583" s="186">
        <f>SUM(P584:P588)</f>
        <v>0</v>
      </c>
      <c r="Q583" s="185"/>
      <c r="R583" s="186">
        <f>SUM(R584:R588)</f>
        <v>1.24774E-2</v>
      </c>
      <c r="S583" s="185"/>
      <c r="T583" s="187">
        <f>SUM(T584:T588)</f>
        <v>0</v>
      </c>
      <c r="AR583" s="188" t="s">
        <v>95</v>
      </c>
      <c r="AT583" s="189" t="s">
        <v>81</v>
      </c>
      <c r="AU583" s="189" t="s">
        <v>22</v>
      </c>
      <c r="AY583" s="188" t="s">
        <v>208</v>
      </c>
      <c r="BK583" s="190">
        <f>SUM(BK584:BK588)</f>
        <v>0</v>
      </c>
    </row>
    <row r="584" spans="2:65" s="1" customFormat="1" ht="32.450000000000003" customHeight="1">
      <c r="B584" s="34"/>
      <c r="C584" s="193" t="s">
        <v>1089</v>
      </c>
      <c r="D584" s="193" t="s">
        <v>210</v>
      </c>
      <c r="E584" s="194" t="s">
        <v>1090</v>
      </c>
      <c r="F584" s="195" t="s">
        <v>1091</v>
      </c>
      <c r="G584" s="196" t="s">
        <v>223</v>
      </c>
      <c r="H584" s="197">
        <v>9.5980000000000008</v>
      </c>
      <c r="I584" s="198"/>
      <c r="J584" s="199">
        <f>ROUND(I584*H584,2)</f>
        <v>0</v>
      </c>
      <c r="K584" s="195" t="s">
        <v>214</v>
      </c>
      <c r="L584" s="38"/>
      <c r="M584" s="200" t="s">
        <v>1</v>
      </c>
      <c r="N584" s="201" t="s">
        <v>48</v>
      </c>
      <c r="O584" s="66"/>
      <c r="P584" s="202">
        <f>O584*H584</f>
        <v>0</v>
      </c>
      <c r="Q584" s="202">
        <v>0</v>
      </c>
      <c r="R584" s="202">
        <f>Q584*H584</f>
        <v>0</v>
      </c>
      <c r="S584" s="202">
        <v>0</v>
      </c>
      <c r="T584" s="203">
        <f>S584*H584</f>
        <v>0</v>
      </c>
      <c r="AR584" s="204" t="s">
        <v>295</v>
      </c>
      <c r="AT584" s="204" t="s">
        <v>210</v>
      </c>
      <c r="AU584" s="204" t="s">
        <v>95</v>
      </c>
      <c r="AY584" s="17" t="s">
        <v>208</v>
      </c>
      <c r="BE584" s="205">
        <f>IF(N584="základní",J584,0)</f>
        <v>0</v>
      </c>
      <c r="BF584" s="205">
        <f>IF(N584="snížená",J584,0)</f>
        <v>0</v>
      </c>
      <c r="BG584" s="205">
        <f>IF(N584="zákl. přenesená",J584,0)</f>
        <v>0</v>
      </c>
      <c r="BH584" s="205">
        <f>IF(N584="sníž. přenesená",J584,0)</f>
        <v>0</v>
      </c>
      <c r="BI584" s="205">
        <f>IF(N584="nulová",J584,0)</f>
        <v>0</v>
      </c>
      <c r="BJ584" s="17" t="s">
        <v>95</v>
      </c>
      <c r="BK584" s="205">
        <f>ROUND(I584*H584,2)</f>
        <v>0</v>
      </c>
      <c r="BL584" s="17" t="s">
        <v>295</v>
      </c>
      <c r="BM584" s="204" t="s">
        <v>1092</v>
      </c>
    </row>
    <row r="585" spans="2:65" s="13" customFormat="1">
      <c r="B585" s="217"/>
      <c r="C585" s="218"/>
      <c r="D585" s="208" t="s">
        <v>217</v>
      </c>
      <c r="E585" s="219" t="s">
        <v>161</v>
      </c>
      <c r="F585" s="220" t="s">
        <v>1093</v>
      </c>
      <c r="G585" s="218"/>
      <c r="H585" s="221">
        <v>9.5980000000000008</v>
      </c>
      <c r="I585" s="222"/>
      <c r="J585" s="218"/>
      <c r="K585" s="218"/>
      <c r="L585" s="223"/>
      <c r="M585" s="224"/>
      <c r="N585" s="225"/>
      <c r="O585" s="225"/>
      <c r="P585" s="225"/>
      <c r="Q585" s="225"/>
      <c r="R585" s="225"/>
      <c r="S585" s="225"/>
      <c r="T585" s="226"/>
      <c r="AT585" s="227" t="s">
        <v>217</v>
      </c>
      <c r="AU585" s="227" t="s">
        <v>95</v>
      </c>
      <c r="AV585" s="13" t="s">
        <v>95</v>
      </c>
      <c r="AW585" s="13" t="s">
        <v>38</v>
      </c>
      <c r="AX585" s="13" t="s">
        <v>22</v>
      </c>
      <c r="AY585" s="227" t="s">
        <v>208</v>
      </c>
    </row>
    <row r="586" spans="2:65" s="1" customFormat="1" ht="14.45" customHeight="1">
      <c r="B586" s="34"/>
      <c r="C586" s="250" t="s">
        <v>1094</v>
      </c>
      <c r="D586" s="250" t="s">
        <v>296</v>
      </c>
      <c r="E586" s="251" t="s">
        <v>1095</v>
      </c>
      <c r="F586" s="252" t="s">
        <v>1096</v>
      </c>
      <c r="G586" s="253" t="s">
        <v>223</v>
      </c>
      <c r="H586" s="254">
        <v>9.5980000000000008</v>
      </c>
      <c r="I586" s="255"/>
      <c r="J586" s="256">
        <f>ROUND(I586*H586,2)</f>
        <v>0</v>
      </c>
      <c r="K586" s="252" t="s">
        <v>214</v>
      </c>
      <c r="L586" s="257"/>
      <c r="M586" s="258" t="s">
        <v>1</v>
      </c>
      <c r="N586" s="259" t="s">
        <v>48</v>
      </c>
      <c r="O586" s="66"/>
      <c r="P586" s="202">
        <f>O586*H586</f>
        <v>0</v>
      </c>
      <c r="Q586" s="202">
        <v>1.2999999999999999E-3</v>
      </c>
      <c r="R586" s="202">
        <f>Q586*H586</f>
        <v>1.24774E-2</v>
      </c>
      <c r="S586" s="202">
        <v>0</v>
      </c>
      <c r="T586" s="203">
        <f>S586*H586</f>
        <v>0</v>
      </c>
      <c r="AR586" s="204" t="s">
        <v>399</v>
      </c>
      <c r="AT586" s="204" t="s">
        <v>296</v>
      </c>
      <c r="AU586" s="204" t="s">
        <v>95</v>
      </c>
      <c r="AY586" s="17" t="s">
        <v>208</v>
      </c>
      <c r="BE586" s="205">
        <f>IF(N586="základní",J586,0)</f>
        <v>0</v>
      </c>
      <c r="BF586" s="205">
        <f>IF(N586="snížená",J586,0)</f>
        <v>0</v>
      </c>
      <c r="BG586" s="205">
        <f>IF(N586="zákl. přenesená",J586,0)</f>
        <v>0</v>
      </c>
      <c r="BH586" s="205">
        <f>IF(N586="sníž. přenesená",J586,0)</f>
        <v>0</v>
      </c>
      <c r="BI586" s="205">
        <f>IF(N586="nulová",J586,0)</f>
        <v>0</v>
      </c>
      <c r="BJ586" s="17" t="s">
        <v>95</v>
      </c>
      <c r="BK586" s="205">
        <f>ROUND(I586*H586,2)</f>
        <v>0</v>
      </c>
      <c r="BL586" s="17" t="s">
        <v>295</v>
      </c>
      <c r="BM586" s="204" t="s">
        <v>1097</v>
      </c>
    </row>
    <row r="587" spans="2:65" s="13" customFormat="1">
      <c r="B587" s="217"/>
      <c r="C587" s="218"/>
      <c r="D587" s="208" t="s">
        <v>217</v>
      </c>
      <c r="E587" s="219" t="s">
        <v>1</v>
      </c>
      <c r="F587" s="220" t="s">
        <v>161</v>
      </c>
      <c r="G587" s="218"/>
      <c r="H587" s="221">
        <v>9.5980000000000008</v>
      </c>
      <c r="I587" s="222"/>
      <c r="J587" s="218"/>
      <c r="K587" s="218"/>
      <c r="L587" s="223"/>
      <c r="M587" s="224"/>
      <c r="N587" s="225"/>
      <c r="O587" s="225"/>
      <c r="P587" s="225"/>
      <c r="Q587" s="225"/>
      <c r="R587" s="225"/>
      <c r="S587" s="225"/>
      <c r="T587" s="226"/>
      <c r="AT587" s="227" t="s">
        <v>217</v>
      </c>
      <c r="AU587" s="227" t="s">
        <v>95</v>
      </c>
      <c r="AV587" s="13" t="s">
        <v>95</v>
      </c>
      <c r="AW587" s="13" t="s">
        <v>38</v>
      </c>
      <c r="AX587" s="13" t="s">
        <v>22</v>
      </c>
      <c r="AY587" s="227" t="s">
        <v>208</v>
      </c>
    </row>
    <row r="588" spans="2:65" s="1" customFormat="1" ht="21.6" customHeight="1">
      <c r="B588" s="34"/>
      <c r="C588" s="193" t="s">
        <v>1098</v>
      </c>
      <c r="D588" s="193" t="s">
        <v>210</v>
      </c>
      <c r="E588" s="194" t="s">
        <v>1099</v>
      </c>
      <c r="F588" s="195" t="s">
        <v>1100</v>
      </c>
      <c r="G588" s="196" t="s">
        <v>213</v>
      </c>
      <c r="H588" s="197">
        <v>1.2E-2</v>
      </c>
      <c r="I588" s="198"/>
      <c r="J588" s="199">
        <f>ROUND(I588*H588,2)</f>
        <v>0</v>
      </c>
      <c r="K588" s="195" t="s">
        <v>214</v>
      </c>
      <c r="L588" s="38"/>
      <c r="M588" s="200" t="s">
        <v>1</v>
      </c>
      <c r="N588" s="201" t="s">
        <v>48</v>
      </c>
      <c r="O588" s="66"/>
      <c r="P588" s="202">
        <f>O588*H588</f>
        <v>0</v>
      </c>
      <c r="Q588" s="202">
        <v>0</v>
      </c>
      <c r="R588" s="202">
        <f>Q588*H588</f>
        <v>0</v>
      </c>
      <c r="S588" s="202">
        <v>0</v>
      </c>
      <c r="T588" s="203">
        <f>S588*H588</f>
        <v>0</v>
      </c>
      <c r="AR588" s="204" t="s">
        <v>295</v>
      </c>
      <c r="AT588" s="204" t="s">
        <v>210</v>
      </c>
      <c r="AU588" s="204" t="s">
        <v>95</v>
      </c>
      <c r="AY588" s="17" t="s">
        <v>208</v>
      </c>
      <c r="BE588" s="205">
        <f>IF(N588="základní",J588,0)</f>
        <v>0</v>
      </c>
      <c r="BF588" s="205">
        <f>IF(N588="snížená",J588,0)</f>
        <v>0</v>
      </c>
      <c r="BG588" s="205">
        <f>IF(N588="zákl. přenesená",J588,0)</f>
        <v>0</v>
      </c>
      <c r="BH588" s="205">
        <f>IF(N588="sníž. přenesená",J588,0)</f>
        <v>0</v>
      </c>
      <c r="BI588" s="205">
        <f>IF(N588="nulová",J588,0)</f>
        <v>0</v>
      </c>
      <c r="BJ588" s="17" t="s">
        <v>95</v>
      </c>
      <c r="BK588" s="205">
        <f>ROUND(I588*H588,2)</f>
        <v>0</v>
      </c>
      <c r="BL588" s="17" t="s">
        <v>295</v>
      </c>
      <c r="BM588" s="204" t="s">
        <v>1101</v>
      </c>
    </row>
    <row r="589" spans="2:65" s="11" customFormat="1" ht="22.9" customHeight="1">
      <c r="B589" s="177"/>
      <c r="C589" s="178"/>
      <c r="D589" s="179" t="s">
        <v>81</v>
      </c>
      <c r="E589" s="191" t="s">
        <v>1102</v>
      </c>
      <c r="F589" s="191" t="s">
        <v>1103</v>
      </c>
      <c r="G589" s="178"/>
      <c r="H589" s="178"/>
      <c r="I589" s="181"/>
      <c r="J589" s="192">
        <f>BK589</f>
        <v>0</v>
      </c>
      <c r="K589" s="178"/>
      <c r="L589" s="183"/>
      <c r="M589" s="184"/>
      <c r="N589" s="185"/>
      <c r="O589" s="185"/>
      <c r="P589" s="186">
        <f>SUM(P590:P601)</f>
        <v>0</v>
      </c>
      <c r="Q589" s="185"/>
      <c r="R589" s="186">
        <f>SUM(R590:R601)</f>
        <v>3.3731999999999998E-2</v>
      </c>
      <c r="S589" s="185"/>
      <c r="T589" s="187">
        <f>SUM(T590:T601)</f>
        <v>3.6000000000000004E-2</v>
      </c>
      <c r="AR589" s="188" t="s">
        <v>95</v>
      </c>
      <c r="AT589" s="189" t="s">
        <v>81</v>
      </c>
      <c r="AU589" s="189" t="s">
        <v>22</v>
      </c>
      <c r="AY589" s="188" t="s">
        <v>208</v>
      </c>
      <c r="BK589" s="190">
        <f>SUM(BK590:BK601)</f>
        <v>0</v>
      </c>
    </row>
    <row r="590" spans="2:65" s="1" customFormat="1" ht="21.6" customHeight="1">
      <c r="B590" s="34"/>
      <c r="C590" s="193" t="s">
        <v>1104</v>
      </c>
      <c r="D590" s="193" t="s">
        <v>210</v>
      </c>
      <c r="E590" s="194" t="s">
        <v>1105</v>
      </c>
      <c r="F590" s="195" t="s">
        <v>1106</v>
      </c>
      <c r="G590" s="196" t="s">
        <v>223</v>
      </c>
      <c r="H590" s="197">
        <v>3.6</v>
      </c>
      <c r="I590" s="198"/>
      <c r="J590" s="199">
        <f>ROUND(I590*H590,2)</f>
        <v>0</v>
      </c>
      <c r="K590" s="195" t="s">
        <v>214</v>
      </c>
      <c r="L590" s="38"/>
      <c r="M590" s="200" t="s">
        <v>1</v>
      </c>
      <c r="N590" s="201" t="s">
        <v>48</v>
      </c>
      <c r="O590" s="66"/>
      <c r="P590" s="202">
        <f>O590*H590</f>
        <v>0</v>
      </c>
      <c r="Q590" s="202">
        <v>0</v>
      </c>
      <c r="R590" s="202">
        <f>Q590*H590</f>
        <v>0</v>
      </c>
      <c r="S590" s="202">
        <v>0.01</v>
      </c>
      <c r="T590" s="203">
        <f>S590*H590</f>
        <v>3.6000000000000004E-2</v>
      </c>
      <c r="AR590" s="204" t="s">
        <v>295</v>
      </c>
      <c r="AT590" s="204" t="s">
        <v>210</v>
      </c>
      <c r="AU590" s="204" t="s">
        <v>95</v>
      </c>
      <c r="AY590" s="17" t="s">
        <v>208</v>
      </c>
      <c r="BE590" s="205">
        <f>IF(N590="základní",J590,0)</f>
        <v>0</v>
      </c>
      <c r="BF590" s="205">
        <f>IF(N590="snížená",J590,0)</f>
        <v>0</v>
      </c>
      <c r="BG590" s="205">
        <f>IF(N590="zákl. přenesená",J590,0)</f>
        <v>0</v>
      </c>
      <c r="BH590" s="205">
        <f>IF(N590="sníž. přenesená",J590,0)</f>
        <v>0</v>
      </c>
      <c r="BI590" s="205">
        <f>IF(N590="nulová",J590,0)</f>
        <v>0</v>
      </c>
      <c r="BJ590" s="17" t="s">
        <v>95</v>
      </c>
      <c r="BK590" s="205">
        <f>ROUND(I590*H590,2)</f>
        <v>0</v>
      </c>
      <c r="BL590" s="17" t="s">
        <v>295</v>
      </c>
      <c r="BM590" s="204" t="s">
        <v>1107</v>
      </c>
    </row>
    <row r="591" spans="2:65" s="12" customFormat="1">
      <c r="B591" s="206"/>
      <c r="C591" s="207"/>
      <c r="D591" s="208" t="s">
        <v>217</v>
      </c>
      <c r="E591" s="209" t="s">
        <v>1</v>
      </c>
      <c r="F591" s="210" t="s">
        <v>1108</v>
      </c>
      <c r="G591" s="207"/>
      <c r="H591" s="209" t="s">
        <v>1</v>
      </c>
      <c r="I591" s="211"/>
      <c r="J591" s="207"/>
      <c r="K591" s="207"/>
      <c r="L591" s="212"/>
      <c r="M591" s="213"/>
      <c r="N591" s="214"/>
      <c r="O591" s="214"/>
      <c r="P591" s="214"/>
      <c r="Q591" s="214"/>
      <c r="R591" s="214"/>
      <c r="S591" s="214"/>
      <c r="T591" s="215"/>
      <c r="AT591" s="216" t="s">
        <v>217</v>
      </c>
      <c r="AU591" s="216" t="s">
        <v>95</v>
      </c>
      <c r="AV591" s="12" t="s">
        <v>22</v>
      </c>
      <c r="AW591" s="12" t="s">
        <v>38</v>
      </c>
      <c r="AX591" s="12" t="s">
        <v>82</v>
      </c>
      <c r="AY591" s="216" t="s">
        <v>208</v>
      </c>
    </row>
    <row r="592" spans="2:65" s="13" customFormat="1">
      <c r="B592" s="217"/>
      <c r="C592" s="218"/>
      <c r="D592" s="208" t="s">
        <v>217</v>
      </c>
      <c r="E592" s="219" t="s">
        <v>159</v>
      </c>
      <c r="F592" s="220" t="s">
        <v>1109</v>
      </c>
      <c r="G592" s="218"/>
      <c r="H592" s="221">
        <v>3.6</v>
      </c>
      <c r="I592" s="222"/>
      <c r="J592" s="218"/>
      <c r="K592" s="218"/>
      <c r="L592" s="223"/>
      <c r="M592" s="224"/>
      <c r="N592" s="225"/>
      <c r="O592" s="225"/>
      <c r="P592" s="225"/>
      <c r="Q592" s="225"/>
      <c r="R592" s="225"/>
      <c r="S592" s="225"/>
      <c r="T592" s="226"/>
      <c r="AT592" s="227" t="s">
        <v>217</v>
      </c>
      <c r="AU592" s="227" t="s">
        <v>95</v>
      </c>
      <c r="AV592" s="13" t="s">
        <v>95</v>
      </c>
      <c r="AW592" s="13" t="s">
        <v>38</v>
      </c>
      <c r="AX592" s="13" t="s">
        <v>22</v>
      </c>
      <c r="AY592" s="227" t="s">
        <v>208</v>
      </c>
    </row>
    <row r="593" spans="2:65" s="1" customFormat="1" ht="32.450000000000003" customHeight="1">
      <c r="B593" s="34"/>
      <c r="C593" s="193" t="s">
        <v>1110</v>
      </c>
      <c r="D593" s="193" t="s">
        <v>210</v>
      </c>
      <c r="E593" s="194" t="s">
        <v>1111</v>
      </c>
      <c r="F593" s="195" t="s">
        <v>1112</v>
      </c>
      <c r="G593" s="196" t="s">
        <v>223</v>
      </c>
      <c r="H593" s="197">
        <v>3.6</v>
      </c>
      <c r="I593" s="198"/>
      <c r="J593" s="199">
        <f>ROUND(I593*H593,2)</f>
        <v>0</v>
      </c>
      <c r="K593" s="195" t="s">
        <v>214</v>
      </c>
      <c r="L593" s="38"/>
      <c r="M593" s="200" t="s">
        <v>1</v>
      </c>
      <c r="N593" s="201" t="s">
        <v>48</v>
      </c>
      <c r="O593" s="66"/>
      <c r="P593" s="202">
        <f>O593*H593</f>
        <v>0</v>
      </c>
      <c r="Q593" s="202">
        <v>9.3699999999999999E-3</v>
      </c>
      <c r="R593" s="202">
        <f>Q593*H593</f>
        <v>3.3731999999999998E-2</v>
      </c>
      <c r="S593" s="202">
        <v>0</v>
      </c>
      <c r="T593" s="203">
        <f>S593*H593</f>
        <v>0</v>
      </c>
      <c r="AR593" s="204" t="s">
        <v>295</v>
      </c>
      <c r="AT593" s="204" t="s">
        <v>210</v>
      </c>
      <c r="AU593" s="204" t="s">
        <v>95</v>
      </c>
      <c r="AY593" s="17" t="s">
        <v>208</v>
      </c>
      <c r="BE593" s="205">
        <f>IF(N593="základní",J593,0)</f>
        <v>0</v>
      </c>
      <c r="BF593" s="205">
        <f>IF(N593="snížená",J593,0)</f>
        <v>0</v>
      </c>
      <c r="BG593" s="205">
        <f>IF(N593="zákl. přenesená",J593,0)</f>
        <v>0</v>
      </c>
      <c r="BH593" s="205">
        <f>IF(N593="sníž. přenesená",J593,0)</f>
        <v>0</v>
      </c>
      <c r="BI593" s="205">
        <f>IF(N593="nulová",J593,0)</f>
        <v>0</v>
      </c>
      <c r="BJ593" s="17" t="s">
        <v>95</v>
      </c>
      <c r="BK593" s="205">
        <f>ROUND(I593*H593,2)</f>
        <v>0</v>
      </c>
      <c r="BL593" s="17" t="s">
        <v>295</v>
      </c>
      <c r="BM593" s="204" t="s">
        <v>1113</v>
      </c>
    </row>
    <row r="594" spans="2:65" s="13" customFormat="1">
      <c r="B594" s="217"/>
      <c r="C594" s="218"/>
      <c r="D594" s="208" t="s">
        <v>217</v>
      </c>
      <c r="E594" s="219" t="s">
        <v>1</v>
      </c>
      <c r="F594" s="220" t="s">
        <v>159</v>
      </c>
      <c r="G594" s="218"/>
      <c r="H594" s="221">
        <v>3.6</v>
      </c>
      <c r="I594" s="222"/>
      <c r="J594" s="218"/>
      <c r="K594" s="218"/>
      <c r="L594" s="223"/>
      <c r="M594" s="224"/>
      <c r="N594" s="225"/>
      <c r="O594" s="225"/>
      <c r="P594" s="225"/>
      <c r="Q594" s="225"/>
      <c r="R594" s="225"/>
      <c r="S594" s="225"/>
      <c r="T594" s="226"/>
      <c r="AT594" s="227" t="s">
        <v>217</v>
      </c>
      <c r="AU594" s="227" t="s">
        <v>95</v>
      </c>
      <c r="AV594" s="13" t="s">
        <v>95</v>
      </c>
      <c r="AW594" s="13" t="s">
        <v>38</v>
      </c>
      <c r="AX594" s="13" t="s">
        <v>22</v>
      </c>
      <c r="AY594" s="227" t="s">
        <v>208</v>
      </c>
    </row>
    <row r="595" spans="2:65" s="1" customFormat="1" ht="21.6" customHeight="1">
      <c r="B595" s="34"/>
      <c r="C595" s="250" t="s">
        <v>1114</v>
      </c>
      <c r="D595" s="250" t="s">
        <v>296</v>
      </c>
      <c r="E595" s="251" t="s">
        <v>1115</v>
      </c>
      <c r="F595" s="252" t="s">
        <v>1116</v>
      </c>
      <c r="G595" s="253" t="s">
        <v>1</v>
      </c>
      <c r="H595" s="254">
        <v>1</v>
      </c>
      <c r="I595" s="255"/>
      <c r="J595" s="256">
        <f>ROUND(I595*H595,2)</f>
        <v>0</v>
      </c>
      <c r="K595" s="252" t="s">
        <v>1</v>
      </c>
      <c r="L595" s="257"/>
      <c r="M595" s="258" t="s">
        <v>1</v>
      </c>
      <c r="N595" s="259" t="s">
        <v>48</v>
      </c>
      <c r="O595" s="66"/>
      <c r="P595" s="202">
        <f>O595*H595</f>
        <v>0</v>
      </c>
      <c r="Q595" s="202">
        <v>0</v>
      </c>
      <c r="R595" s="202">
        <f>Q595*H595</f>
        <v>0</v>
      </c>
      <c r="S595" s="202">
        <v>0</v>
      </c>
      <c r="T595" s="203">
        <f>S595*H595</f>
        <v>0</v>
      </c>
      <c r="AR595" s="204" t="s">
        <v>399</v>
      </c>
      <c r="AT595" s="204" t="s">
        <v>296</v>
      </c>
      <c r="AU595" s="204" t="s">
        <v>95</v>
      </c>
      <c r="AY595" s="17" t="s">
        <v>208</v>
      </c>
      <c r="BE595" s="205">
        <f>IF(N595="základní",J595,0)</f>
        <v>0</v>
      </c>
      <c r="BF595" s="205">
        <f>IF(N595="snížená",J595,0)</f>
        <v>0</v>
      </c>
      <c r="BG595" s="205">
        <f>IF(N595="zákl. přenesená",J595,0)</f>
        <v>0</v>
      </c>
      <c r="BH595" s="205">
        <f>IF(N595="sníž. přenesená",J595,0)</f>
        <v>0</v>
      </c>
      <c r="BI595" s="205">
        <f>IF(N595="nulová",J595,0)</f>
        <v>0</v>
      </c>
      <c r="BJ595" s="17" t="s">
        <v>95</v>
      </c>
      <c r="BK595" s="205">
        <f>ROUND(I595*H595,2)</f>
        <v>0</v>
      </c>
      <c r="BL595" s="17" t="s">
        <v>295</v>
      </c>
      <c r="BM595" s="204" t="s">
        <v>1117</v>
      </c>
    </row>
    <row r="596" spans="2:65" s="13" customFormat="1">
      <c r="B596" s="217"/>
      <c r="C596" s="218"/>
      <c r="D596" s="208" t="s">
        <v>217</v>
      </c>
      <c r="E596" s="219" t="s">
        <v>1</v>
      </c>
      <c r="F596" s="220" t="s">
        <v>100</v>
      </c>
      <c r="G596" s="218"/>
      <c r="H596" s="221">
        <v>1</v>
      </c>
      <c r="I596" s="222"/>
      <c r="J596" s="218"/>
      <c r="K596" s="218"/>
      <c r="L596" s="223"/>
      <c r="M596" s="224"/>
      <c r="N596" s="225"/>
      <c r="O596" s="225"/>
      <c r="P596" s="225"/>
      <c r="Q596" s="225"/>
      <c r="R596" s="225"/>
      <c r="S596" s="225"/>
      <c r="T596" s="226"/>
      <c r="AT596" s="227" t="s">
        <v>217</v>
      </c>
      <c r="AU596" s="227" t="s">
        <v>95</v>
      </c>
      <c r="AV596" s="13" t="s">
        <v>95</v>
      </c>
      <c r="AW596" s="13" t="s">
        <v>38</v>
      </c>
      <c r="AX596" s="13" t="s">
        <v>22</v>
      </c>
      <c r="AY596" s="227" t="s">
        <v>208</v>
      </c>
    </row>
    <row r="597" spans="2:65" s="1" customFormat="1" ht="21.6" customHeight="1">
      <c r="B597" s="34"/>
      <c r="C597" s="250" t="s">
        <v>1118</v>
      </c>
      <c r="D597" s="250" t="s">
        <v>296</v>
      </c>
      <c r="E597" s="251" t="s">
        <v>1119</v>
      </c>
      <c r="F597" s="252" t="s">
        <v>1120</v>
      </c>
      <c r="G597" s="253" t="s">
        <v>1</v>
      </c>
      <c r="H597" s="254">
        <v>1</v>
      </c>
      <c r="I597" s="255"/>
      <c r="J597" s="256">
        <f>ROUND(I597*H597,2)</f>
        <v>0</v>
      </c>
      <c r="K597" s="252" t="s">
        <v>1</v>
      </c>
      <c r="L597" s="257"/>
      <c r="M597" s="258" t="s">
        <v>1</v>
      </c>
      <c r="N597" s="259" t="s">
        <v>48</v>
      </c>
      <c r="O597" s="66"/>
      <c r="P597" s="202">
        <f>O597*H597</f>
        <v>0</v>
      </c>
      <c r="Q597" s="202">
        <v>0</v>
      </c>
      <c r="R597" s="202">
        <f>Q597*H597</f>
        <v>0</v>
      </c>
      <c r="S597" s="202">
        <v>0</v>
      </c>
      <c r="T597" s="203">
        <f>S597*H597</f>
        <v>0</v>
      </c>
      <c r="AR597" s="204" t="s">
        <v>399</v>
      </c>
      <c r="AT597" s="204" t="s">
        <v>296</v>
      </c>
      <c r="AU597" s="204" t="s">
        <v>95</v>
      </c>
      <c r="AY597" s="17" t="s">
        <v>208</v>
      </c>
      <c r="BE597" s="205">
        <f>IF(N597="základní",J597,0)</f>
        <v>0</v>
      </c>
      <c r="BF597" s="205">
        <f>IF(N597="snížená",J597,0)</f>
        <v>0</v>
      </c>
      <c r="BG597" s="205">
        <f>IF(N597="zákl. přenesená",J597,0)</f>
        <v>0</v>
      </c>
      <c r="BH597" s="205">
        <f>IF(N597="sníž. přenesená",J597,0)</f>
        <v>0</v>
      </c>
      <c r="BI597" s="205">
        <f>IF(N597="nulová",J597,0)</f>
        <v>0</v>
      </c>
      <c r="BJ597" s="17" t="s">
        <v>95</v>
      </c>
      <c r="BK597" s="205">
        <f>ROUND(I597*H597,2)</f>
        <v>0</v>
      </c>
      <c r="BL597" s="17" t="s">
        <v>295</v>
      </c>
      <c r="BM597" s="204" t="s">
        <v>1121</v>
      </c>
    </row>
    <row r="598" spans="2:65" s="13" customFormat="1">
      <c r="B598" s="217"/>
      <c r="C598" s="218"/>
      <c r="D598" s="208" t="s">
        <v>217</v>
      </c>
      <c r="E598" s="219" t="s">
        <v>1</v>
      </c>
      <c r="F598" s="220" t="s">
        <v>100</v>
      </c>
      <c r="G598" s="218"/>
      <c r="H598" s="221">
        <v>1</v>
      </c>
      <c r="I598" s="222"/>
      <c r="J598" s="218"/>
      <c r="K598" s="218"/>
      <c r="L598" s="223"/>
      <c r="M598" s="224"/>
      <c r="N598" s="225"/>
      <c r="O598" s="225"/>
      <c r="P598" s="225"/>
      <c r="Q598" s="225"/>
      <c r="R598" s="225"/>
      <c r="S598" s="225"/>
      <c r="T598" s="226"/>
      <c r="AT598" s="227" t="s">
        <v>217</v>
      </c>
      <c r="AU598" s="227" t="s">
        <v>95</v>
      </c>
      <c r="AV598" s="13" t="s">
        <v>95</v>
      </c>
      <c r="AW598" s="13" t="s">
        <v>38</v>
      </c>
      <c r="AX598" s="13" t="s">
        <v>22</v>
      </c>
      <c r="AY598" s="227" t="s">
        <v>208</v>
      </c>
    </row>
    <row r="599" spans="2:65" s="1" customFormat="1" ht="14.45" customHeight="1">
      <c r="B599" s="34"/>
      <c r="C599" s="250" t="s">
        <v>1122</v>
      </c>
      <c r="D599" s="250" t="s">
        <v>296</v>
      </c>
      <c r="E599" s="251" t="s">
        <v>1123</v>
      </c>
      <c r="F599" s="252" t="s">
        <v>1124</v>
      </c>
      <c r="G599" s="253" t="s">
        <v>223</v>
      </c>
      <c r="H599" s="254">
        <v>3.96</v>
      </c>
      <c r="I599" s="255"/>
      <c r="J599" s="256">
        <f>ROUND(I599*H599,2)</f>
        <v>0</v>
      </c>
      <c r="K599" s="252" t="s">
        <v>1</v>
      </c>
      <c r="L599" s="257"/>
      <c r="M599" s="258" t="s">
        <v>1</v>
      </c>
      <c r="N599" s="259" t="s">
        <v>48</v>
      </c>
      <c r="O599" s="66"/>
      <c r="P599" s="202">
        <f>O599*H599</f>
        <v>0</v>
      </c>
      <c r="Q599" s="202">
        <v>0</v>
      </c>
      <c r="R599" s="202">
        <f>Q599*H599</f>
        <v>0</v>
      </c>
      <c r="S599" s="202">
        <v>0</v>
      </c>
      <c r="T599" s="203">
        <f>S599*H599</f>
        <v>0</v>
      </c>
      <c r="AR599" s="204" t="s">
        <v>399</v>
      </c>
      <c r="AT599" s="204" t="s">
        <v>296</v>
      </c>
      <c r="AU599" s="204" t="s">
        <v>95</v>
      </c>
      <c r="AY599" s="17" t="s">
        <v>208</v>
      </c>
      <c r="BE599" s="205">
        <f>IF(N599="základní",J599,0)</f>
        <v>0</v>
      </c>
      <c r="BF599" s="205">
        <f>IF(N599="snížená",J599,0)</f>
        <v>0</v>
      </c>
      <c r="BG599" s="205">
        <f>IF(N599="zákl. přenesená",J599,0)</f>
        <v>0</v>
      </c>
      <c r="BH599" s="205">
        <f>IF(N599="sníž. přenesená",J599,0)</f>
        <v>0</v>
      </c>
      <c r="BI599" s="205">
        <f>IF(N599="nulová",J599,0)</f>
        <v>0</v>
      </c>
      <c r="BJ599" s="17" t="s">
        <v>95</v>
      </c>
      <c r="BK599" s="205">
        <f>ROUND(I599*H599,2)</f>
        <v>0</v>
      </c>
      <c r="BL599" s="17" t="s">
        <v>295</v>
      </c>
      <c r="BM599" s="204" t="s">
        <v>1125</v>
      </c>
    </row>
    <row r="600" spans="2:65" s="13" customFormat="1">
      <c r="B600" s="217"/>
      <c r="C600" s="218"/>
      <c r="D600" s="208" t="s">
        <v>217</v>
      </c>
      <c r="E600" s="219" t="s">
        <v>1</v>
      </c>
      <c r="F600" s="220" t="s">
        <v>1126</v>
      </c>
      <c r="G600" s="218"/>
      <c r="H600" s="221">
        <v>3.96</v>
      </c>
      <c r="I600" s="222"/>
      <c r="J600" s="218"/>
      <c r="K600" s="218"/>
      <c r="L600" s="223"/>
      <c r="M600" s="224"/>
      <c r="N600" s="225"/>
      <c r="O600" s="225"/>
      <c r="P600" s="225"/>
      <c r="Q600" s="225"/>
      <c r="R600" s="225"/>
      <c r="S600" s="225"/>
      <c r="T600" s="226"/>
      <c r="AT600" s="227" t="s">
        <v>217</v>
      </c>
      <c r="AU600" s="227" t="s">
        <v>95</v>
      </c>
      <c r="AV600" s="13" t="s">
        <v>95</v>
      </c>
      <c r="AW600" s="13" t="s">
        <v>38</v>
      </c>
      <c r="AX600" s="13" t="s">
        <v>22</v>
      </c>
      <c r="AY600" s="227" t="s">
        <v>208</v>
      </c>
    </row>
    <row r="601" spans="2:65" s="1" customFormat="1" ht="21.6" customHeight="1">
      <c r="B601" s="34"/>
      <c r="C601" s="193" t="s">
        <v>1127</v>
      </c>
      <c r="D601" s="193" t="s">
        <v>210</v>
      </c>
      <c r="E601" s="194" t="s">
        <v>1128</v>
      </c>
      <c r="F601" s="195" t="s">
        <v>1129</v>
      </c>
      <c r="G601" s="196" t="s">
        <v>213</v>
      </c>
      <c r="H601" s="197">
        <v>3.4000000000000002E-2</v>
      </c>
      <c r="I601" s="198"/>
      <c r="J601" s="199">
        <f>ROUND(I601*H601,2)</f>
        <v>0</v>
      </c>
      <c r="K601" s="195" t="s">
        <v>214</v>
      </c>
      <c r="L601" s="38"/>
      <c r="M601" s="200" t="s">
        <v>1</v>
      </c>
      <c r="N601" s="201" t="s">
        <v>48</v>
      </c>
      <c r="O601" s="66"/>
      <c r="P601" s="202">
        <f>O601*H601</f>
        <v>0</v>
      </c>
      <c r="Q601" s="202">
        <v>0</v>
      </c>
      <c r="R601" s="202">
        <f>Q601*H601</f>
        <v>0</v>
      </c>
      <c r="S601" s="202">
        <v>0</v>
      </c>
      <c r="T601" s="203">
        <f>S601*H601</f>
        <v>0</v>
      </c>
      <c r="AR601" s="204" t="s">
        <v>295</v>
      </c>
      <c r="AT601" s="204" t="s">
        <v>210</v>
      </c>
      <c r="AU601" s="204" t="s">
        <v>95</v>
      </c>
      <c r="AY601" s="17" t="s">
        <v>208</v>
      </c>
      <c r="BE601" s="205">
        <f>IF(N601="základní",J601,0)</f>
        <v>0</v>
      </c>
      <c r="BF601" s="205">
        <f>IF(N601="snížená",J601,0)</f>
        <v>0</v>
      </c>
      <c r="BG601" s="205">
        <f>IF(N601="zákl. přenesená",J601,0)</f>
        <v>0</v>
      </c>
      <c r="BH601" s="205">
        <f>IF(N601="sníž. přenesená",J601,0)</f>
        <v>0</v>
      </c>
      <c r="BI601" s="205">
        <f>IF(N601="nulová",J601,0)</f>
        <v>0</v>
      </c>
      <c r="BJ601" s="17" t="s">
        <v>95</v>
      </c>
      <c r="BK601" s="205">
        <f>ROUND(I601*H601,2)</f>
        <v>0</v>
      </c>
      <c r="BL601" s="17" t="s">
        <v>295</v>
      </c>
      <c r="BM601" s="204" t="s">
        <v>1130</v>
      </c>
    </row>
    <row r="602" spans="2:65" s="11" customFormat="1" ht="25.9" customHeight="1">
      <c r="B602" s="177"/>
      <c r="C602" s="178"/>
      <c r="D602" s="179" t="s">
        <v>81</v>
      </c>
      <c r="E602" s="180" t="s">
        <v>296</v>
      </c>
      <c r="F602" s="180" t="s">
        <v>1131</v>
      </c>
      <c r="G602" s="178"/>
      <c r="H602" s="178"/>
      <c r="I602" s="181"/>
      <c r="J602" s="182">
        <f>BK602</f>
        <v>0</v>
      </c>
      <c r="K602" s="178"/>
      <c r="L602" s="183"/>
      <c r="M602" s="184"/>
      <c r="N602" s="185"/>
      <c r="O602" s="185"/>
      <c r="P602" s="186">
        <f>P603</f>
        <v>0</v>
      </c>
      <c r="Q602" s="185"/>
      <c r="R602" s="186">
        <f>R603</f>
        <v>2.7999999999999998E-4</v>
      </c>
      <c r="S602" s="185"/>
      <c r="T602" s="187">
        <f>T603</f>
        <v>0</v>
      </c>
      <c r="AR602" s="188" t="s">
        <v>152</v>
      </c>
      <c r="AT602" s="189" t="s">
        <v>81</v>
      </c>
      <c r="AU602" s="189" t="s">
        <v>82</v>
      </c>
      <c r="AY602" s="188" t="s">
        <v>208</v>
      </c>
      <c r="BK602" s="190">
        <f>BK603</f>
        <v>0</v>
      </c>
    </row>
    <row r="603" spans="2:65" s="11" customFormat="1" ht="22.9" customHeight="1">
      <c r="B603" s="177"/>
      <c r="C603" s="178"/>
      <c r="D603" s="179" t="s">
        <v>81</v>
      </c>
      <c r="E603" s="191" t="s">
        <v>1132</v>
      </c>
      <c r="F603" s="191" t="s">
        <v>1133</v>
      </c>
      <c r="G603" s="178"/>
      <c r="H603" s="178"/>
      <c r="I603" s="181"/>
      <c r="J603" s="192">
        <f>BK603</f>
        <v>0</v>
      </c>
      <c r="K603" s="178"/>
      <c r="L603" s="183"/>
      <c r="M603" s="184"/>
      <c r="N603" s="185"/>
      <c r="O603" s="185"/>
      <c r="P603" s="186">
        <f>SUM(P604:P620)</f>
        <v>0</v>
      </c>
      <c r="Q603" s="185"/>
      <c r="R603" s="186">
        <f>SUM(R604:R620)</f>
        <v>2.7999999999999998E-4</v>
      </c>
      <c r="S603" s="185"/>
      <c r="T603" s="187">
        <f>SUM(T604:T620)</f>
        <v>0</v>
      </c>
      <c r="AR603" s="188" t="s">
        <v>152</v>
      </c>
      <c r="AT603" s="189" t="s">
        <v>81</v>
      </c>
      <c r="AU603" s="189" t="s">
        <v>22</v>
      </c>
      <c r="AY603" s="188" t="s">
        <v>208</v>
      </c>
      <c r="BK603" s="190">
        <f>SUM(BK604:BK620)</f>
        <v>0</v>
      </c>
    </row>
    <row r="604" spans="2:65" s="1" customFormat="1" ht="21.6" customHeight="1">
      <c r="B604" s="34"/>
      <c r="C604" s="193" t="s">
        <v>1134</v>
      </c>
      <c r="D604" s="193" t="s">
        <v>210</v>
      </c>
      <c r="E604" s="194" t="s">
        <v>1135</v>
      </c>
      <c r="F604" s="195" t="s">
        <v>1136</v>
      </c>
      <c r="G604" s="196" t="s">
        <v>272</v>
      </c>
      <c r="H604" s="197">
        <v>1</v>
      </c>
      <c r="I604" s="198"/>
      <c r="J604" s="199">
        <f>ROUND(I604*H604,2)</f>
        <v>0</v>
      </c>
      <c r="K604" s="195" t="s">
        <v>336</v>
      </c>
      <c r="L604" s="38"/>
      <c r="M604" s="200" t="s">
        <v>1</v>
      </c>
      <c r="N604" s="201" t="s">
        <v>48</v>
      </c>
      <c r="O604" s="66"/>
      <c r="P604" s="202">
        <f>O604*H604</f>
        <v>0</v>
      </c>
      <c r="Q604" s="202">
        <v>0</v>
      </c>
      <c r="R604" s="202">
        <f>Q604*H604</f>
        <v>0</v>
      </c>
      <c r="S604" s="202">
        <v>0</v>
      </c>
      <c r="T604" s="203">
        <f>S604*H604</f>
        <v>0</v>
      </c>
      <c r="AR604" s="204" t="s">
        <v>571</v>
      </c>
      <c r="AT604" s="204" t="s">
        <v>210</v>
      </c>
      <c r="AU604" s="204" t="s">
        <v>95</v>
      </c>
      <c r="AY604" s="17" t="s">
        <v>208</v>
      </c>
      <c r="BE604" s="205">
        <f>IF(N604="základní",J604,0)</f>
        <v>0</v>
      </c>
      <c r="BF604" s="205">
        <f>IF(N604="snížená",J604,0)</f>
        <v>0</v>
      </c>
      <c r="BG604" s="205">
        <f>IF(N604="zákl. přenesená",J604,0)</f>
        <v>0</v>
      </c>
      <c r="BH604" s="205">
        <f>IF(N604="sníž. přenesená",J604,0)</f>
        <v>0</v>
      </c>
      <c r="BI604" s="205">
        <f>IF(N604="nulová",J604,0)</f>
        <v>0</v>
      </c>
      <c r="BJ604" s="17" t="s">
        <v>95</v>
      </c>
      <c r="BK604" s="205">
        <f>ROUND(I604*H604,2)</f>
        <v>0</v>
      </c>
      <c r="BL604" s="17" t="s">
        <v>571</v>
      </c>
      <c r="BM604" s="204" t="s">
        <v>1137</v>
      </c>
    </row>
    <row r="605" spans="2:65" s="12" customFormat="1">
      <c r="B605" s="206"/>
      <c r="C605" s="207"/>
      <c r="D605" s="208" t="s">
        <v>217</v>
      </c>
      <c r="E605" s="209" t="s">
        <v>1</v>
      </c>
      <c r="F605" s="210" t="s">
        <v>1138</v>
      </c>
      <c r="G605" s="207"/>
      <c r="H605" s="209" t="s">
        <v>1</v>
      </c>
      <c r="I605" s="211"/>
      <c r="J605" s="207"/>
      <c r="K605" s="207"/>
      <c r="L605" s="212"/>
      <c r="M605" s="213"/>
      <c r="N605" s="214"/>
      <c r="O605" s="214"/>
      <c r="P605" s="214"/>
      <c r="Q605" s="214"/>
      <c r="R605" s="214"/>
      <c r="S605" s="214"/>
      <c r="T605" s="215"/>
      <c r="AT605" s="216" t="s">
        <v>217</v>
      </c>
      <c r="AU605" s="216" t="s">
        <v>95</v>
      </c>
      <c r="AV605" s="12" t="s">
        <v>22</v>
      </c>
      <c r="AW605" s="12" t="s">
        <v>38</v>
      </c>
      <c r="AX605" s="12" t="s">
        <v>82</v>
      </c>
      <c r="AY605" s="216" t="s">
        <v>208</v>
      </c>
    </row>
    <row r="606" spans="2:65" s="13" customFormat="1">
      <c r="B606" s="217"/>
      <c r="C606" s="218"/>
      <c r="D606" s="208" t="s">
        <v>217</v>
      </c>
      <c r="E606" s="219" t="s">
        <v>1</v>
      </c>
      <c r="F606" s="220" t="s">
        <v>1139</v>
      </c>
      <c r="G606" s="218"/>
      <c r="H606" s="221">
        <v>1</v>
      </c>
      <c r="I606" s="222"/>
      <c r="J606" s="218"/>
      <c r="K606" s="218"/>
      <c r="L606" s="223"/>
      <c r="M606" s="224"/>
      <c r="N606" s="225"/>
      <c r="O606" s="225"/>
      <c r="P606" s="225"/>
      <c r="Q606" s="225"/>
      <c r="R606" s="225"/>
      <c r="S606" s="225"/>
      <c r="T606" s="226"/>
      <c r="AT606" s="227" t="s">
        <v>217</v>
      </c>
      <c r="AU606" s="227" t="s">
        <v>95</v>
      </c>
      <c r="AV606" s="13" t="s">
        <v>95</v>
      </c>
      <c r="AW606" s="13" t="s">
        <v>38</v>
      </c>
      <c r="AX606" s="13" t="s">
        <v>22</v>
      </c>
      <c r="AY606" s="227" t="s">
        <v>208</v>
      </c>
    </row>
    <row r="607" spans="2:65" s="1" customFormat="1" ht="21.6" customHeight="1">
      <c r="B607" s="34"/>
      <c r="C607" s="250" t="s">
        <v>1140</v>
      </c>
      <c r="D607" s="250" t="s">
        <v>296</v>
      </c>
      <c r="E607" s="251" t="s">
        <v>1141</v>
      </c>
      <c r="F607" s="252" t="s">
        <v>1142</v>
      </c>
      <c r="G607" s="253" t="s">
        <v>272</v>
      </c>
      <c r="H607" s="254">
        <v>1</v>
      </c>
      <c r="I607" s="255"/>
      <c r="J607" s="256">
        <f>ROUND(I607*H607,2)</f>
        <v>0</v>
      </c>
      <c r="K607" s="252" t="s">
        <v>1</v>
      </c>
      <c r="L607" s="257"/>
      <c r="M607" s="258" t="s">
        <v>1</v>
      </c>
      <c r="N607" s="259" t="s">
        <v>48</v>
      </c>
      <c r="O607" s="66"/>
      <c r="P607" s="202">
        <f>O607*H607</f>
        <v>0</v>
      </c>
      <c r="Q607" s="202">
        <v>2.7999999999999998E-4</v>
      </c>
      <c r="R607" s="202">
        <f>Q607*H607</f>
        <v>2.7999999999999998E-4</v>
      </c>
      <c r="S607" s="202">
        <v>0</v>
      </c>
      <c r="T607" s="203">
        <f>S607*H607</f>
        <v>0</v>
      </c>
      <c r="AR607" s="204" t="s">
        <v>1143</v>
      </c>
      <c r="AT607" s="204" t="s">
        <v>296</v>
      </c>
      <c r="AU607" s="204" t="s">
        <v>95</v>
      </c>
      <c r="AY607" s="17" t="s">
        <v>208</v>
      </c>
      <c r="BE607" s="205">
        <f>IF(N607="základní",J607,0)</f>
        <v>0</v>
      </c>
      <c r="BF607" s="205">
        <f>IF(N607="snížená",J607,0)</f>
        <v>0</v>
      </c>
      <c r="BG607" s="205">
        <f>IF(N607="zákl. přenesená",J607,0)</f>
        <v>0</v>
      </c>
      <c r="BH607" s="205">
        <f>IF(N607="sníž. přenesená",J607,0)</f>
        <v>0</v>
      </c>
      <c r="BI607" s="205">
        <f>IF(N607="nulová",J607,0)</f>
        <v>0</v>
      </c>
      <c r="BJ607" s="17" t="s">
        <v>95</v>
      </c>
      <c r="BK607" s="205">
        <f>ROUND(I607*H607,2)</f>
        <v>0</v>
      </c>
      <c r="BL607" s="17" t="s">
        <v>571</v>
      </c>
      <c r="BM607" s="204" t="s">
        <v>1144</v>
      </c>
    </row>
    <row r="608" spans="2:65" s="12" customFormat="1">
      <c r="B608" s="206"/>
      <c r="C608" s="207"/>
      <c r="D608" s="208" t="s">
        <v>217</v>
      </c>
      <c r="E608" s="209" t="s">
        <v>1</v>
      </c>
      <c r="F608" s="210" t="s">
        <v>1145</v>
      </c>
      <c r="G608" s="207"/>
      <c r="H608" s="209" t="s">
        <v>1</v>
      </c>
      <c r="I608" s="211"/>
      <c r="J608" s="207"/>
      <c r="K608" s="207"/>
      <c r="L608" s="212"/>
      <c r="M608" s="213"/>
      <c r="N608" s="214"/>
      <c r="O608" s="214"/>
      <c r="P608" s="214"/>
      <c r="Q608" s="214"/>
      <c r="R608" s="214"/>
      <c r="S608" s="214"/>
      <c r="T608" s="215"/>
      <c r="AT608" s="216" t="s">
        <v>217</v>
      </c>
      <c r="AU608" s="216" t="s">
        <v>95</v>
      </c>
      <c r="AV608" s="12" t="s">
        <v>22</v>
      </c>
      <c r="AW608" s="12" t="s">
        <v>38</v>
      </c>
      <c r="AX608" s="12" t="s">
        <v>82</v>
      </c>
      <c r="AY608" s="216" t="s">
        <v>208</v>
      </c>
    </row>
    <row r="609" spans="2:65" s="12" customFormat="1" ht="22.5">
      <c r="B609" s="206"/>
      <c r="C609" s="207"/>
      <c r="D609" s="208" t="s">
        <v>217</v>
      </c>
      <c r="E609" s="209" t="s">
        <v>1</v>
      </c>
      <c r="F609" s="210" t="s">
        <v>1146</v>
      </c>
      <c r="G609" s="207"/>
      <c r="H609" s="209" t="s">
        <v>1</v>
      </c>
      <c r="I609" s="211"/>
      <c r="J609" s="207"/>
      <c r="K609" s="207"/>
      <c r="L609" s="212"/>
      <c r="M609" s="213"/>
      <c r="N609" s="214"/>
      <c r="O609" s="214"/>
      <c r="P609" s="214"/>
      <c r="Q609" s="214"/>
      <c r="R609" s="214"/>
      <c r="S609" s="214"/>
      <c r="T609" s="215"/>
      <c r="AT609" s="216" t="s">
        <v>217</v>
      </c>
      <c r="AU609" s="216" t="s">
        <v>95</v>
      </c>
      <c r="AV609" s="12" t="s">
        <v>22</v>
      </c>
      <c r="AW609" s="12" t="s">
        <v>38</v>
      </c>
      <c r="AX609" s="12" t="s">
        <v>82</v>
      </c>
      <c r="AY609" s="216" t="s">
        <v>208</v>
      </c>
    </row>
    <row r="610" spans="2:65" s="12" customFormat="1" ht="22.5">
      <c r="B610" s="206"/>
      <c r="C610" s="207"/>
      <c r="D610" s="208" t="s">
        <v>217</v>
      </c>
      <c r="E610" s="209" t="s">
        <v>1</v>
      </c>
      <c r="F610" s="210" t="s">
        <v>1147</v>
      </c>
      <c r="G610" s="207"/>
      <c r="H610" s="209" t="s">
        <v>1</v>
      </c>
      <c r="I610" s="211"/>
      <c r="J610" s="207"/>
      <c r="K610" s="207"/>
      <c r="L610" s="212"/>
      <c r="M610" s="213"/>
      <c r="N610" s="214"/>
      <c r="O610" s="214"/>
      <c r="P610" s="214"/>
      <c r="Q610" s="214"/>
      <c r="R610" s="214"/>
      <c r="S610" s="214"/>
      <c r="T610" s="215"/>
      <c r="AT610" s="216" t="s">
        <v>217</v>
      </c>
      <c r="AU610" s="216" t="s">
        <v>95</v>
      </c>
      <c r="AV610" s="12" t="s">
        <v>22</v>
      </c>
      <c r="AW610" s="12" t="s">
        <v>38</v>
      </c>
      <c r="AX610" s="12" t="s">
        <v>82</v>
      </c>
      <c r="AY610" s="216" t="s">
        <v>208</v>
      </c>
    </row>
    <row r="611" spans="2:65" s="12" customFormat="1">
      <c r="B611" s="206"/>
      <c r="C611" s="207"/>
      <c r="D611" s="208" t="s">
        <v>217</v>
      </c>
      <c r="E611" s="209" t="s">
        <v>1</v>
      </c>
      <c r="F611" s="210" t="s">
        <v>1148</v>
      </c>
      <c r="G611" s="207"/>
      <c r="H611" s="209" t="s">
        <v>1</v>
      </c>
      <c r="I611" s="211"/>
      <c r="J611" s="207"/>
      <c r="K611" s="207"/>
      <c r="L611" s="212"/>
      <c r="M611" s="213"/>
      <c r="N611" s="214"/>
      <c r="O611" s="214"/>
      <c r="P611" s="214"/>
      <c r="Q611" s="214"/>
      <c r="R611" s="214"/>
      <c r="S611" s="214"/>
      <c r="T611" s="215"/>
      <c r="AT611" s="216" t="s">
        <v>217</v>
      </c>
      <c r="AU611" s="216" t="s">
        <v>95</v>
      </c>
      <c r="AV611" s="12" t="s">
        <v>22</v>
      </c>
      <c r="AW611" s="12" t="s">
        <v>38</v>
      </c>
      <c r="AX611" s="12" t="s">
        <v>82</v>
      </c>
      <c r="AY611" s="216" t="s">
        <v>208</v>
      </c>
    </row>
    <row r="612" spans="2:65" s="12" customFormat="1" ht="22.5">
      <c r="B612" s="206"/>
      <c r="C612" s="207"/>
      <c r="D612" s="208" t="s">
        <v>217</v>
      </c>
      <c r="E612" s="209" t="s">
        <v>1</v>
      </c>
      <c r="F612" s="210" t="s">
        <v>1149</v>
      </c>
      <c r="G612" s="207"/>
      <c r="H612" s="209" t="s">
        <v>1</v>
      </c>
      <c r="I612" s="211"/>
      <c r="J612" s="207"/>
      <c r="K612" s="207"/>
      <c r="L612" s="212"/>
      <c r="M612" s="213"/>
      <c r="N612" s="214"/>
      <c r="O612" s="214"/>
      <c r="P612" s="214"/>
      <c r="Q612" s="214"/>
      <c r="R612" s="214"/>
      <c r="S612" s="214"/>
      <c r="T612" s="215"/>
      <c r="AT612" s="216" t="s">
        <v>217</v>
      </c>
      <c r="AU612" s="216" t="s">
        <v>95</v>
      </c>
      <c r="AV612" s="12" t="s">
        <v>22</v>
      </c>
      <c r="AW612" s="12" t="s">
        <v>38</v>
      </c>
      <c r="AX612" s="12" t="s">
        <v>82</v>
      </c>
      <c r="AY612" s="216" t="s">
        <v>208</v>
      </c>
    </row>
    <row r="613" spans="2:65" s="12" customFormat="1" ht="22.5">
      <c r="B613" s="206"/>
      <c r="C613" s="207"/>
      <c r="D613" s="208" t="s">
        <v>217</v>
      </c>
      <c r="E613" s="209" t="s">
        <v>1</v>
      </c>
      <c r="F613" s="210" t="s">
        <v>1150</v>
      </c>
      <c r="G613" s="207"/>
      <c r="H613" s="209" t="s">
        <v>1</v>
      </c>
      <c r="I613" s="211"/>
      <c r="J613" s="207"/>
      <c r="K613" s="207"/>
      <c r="L613" s="212"/>
      <c r="M613" s="213"/>
      <c r="N613" s="214"/>
      <c r="O613" s="214"/>
      <c r="P613" s="214"/>
      <c r="Q613" s="214"/>
      <c r="R613" s="214"/>
      <c r="S613" s="214"/>
      <c r="T613" s="215"/>
      <c r="AT613" s="216" t="s">
        <v>217</v>
      </c>
      <c r="AU613" s="216" t="s">
        <v>95</v>
      </c>
      <c r="AV613" s="12" t="s">
        <v>22</v>
      </c>
      <c r="AW613" s="12" t="s">
        <v>38</v>
      </c>
      <c r="AX613" s="12" t="s">
        <v>82</v>
      </c>
      <c r="AY613" s="216" t="s">
        <v>208</v>
      </c>
    </row>
    <row r="614" spans="2:65" s="12" customFormat="1" ht="22.5">
      <c r="B614" s="206"/>
      <c r="C614" s="207"/>
      <c r="D614" s="208" t="s">
        <v>217</v>
      </c>
      <c r="E614" s="209" t="s">
        <v>1</v>
      </c>
      <c r="F614" s="210" t="s">
        <v>1151</v>
      </c>
      <c r="G614" s="207"/>
      <c r="H614" s="209" t="s">
        <v>1</v>
      </c>
      <c r="I614" s="211"/>
      <c r="J614" s="207"/>
      <c r="K614" s="207"/>
      <c r="L614" s="212"/>
      <c r="M614" s="213"/>
      <c r="N614" s="214"/>
      <c r="O614" s="214"/>
      <c r="P614" s="214"/>
      <c r="Q614" s="214"/>
      <c r="R614" s="214"/>
      <c r="S614" s="214"/>
      <c r="T614" s="215"/>
      <c r="AT614" s="216" t="s">
        <v>217</v>
      </c>
      <c r="AU614" s="216" t="s">
        <v>95</v>
      </c>
      <c r="AV614" s="12" t="s">
        <v>22</v>
      </c>
      <c r="AW614" s="12" t="s">
        <v>38</v>
      </c>
      <c r="AX614" s="12" t="s">
        <v>82</v>
      </c>
      <c r="AY614" s="216" t="s">
        <v>208</v>
      </c>
    </row>
    <row r="615" spans="2:65" s="12" customFormat="1">
      <c r="B615" s="206"/>
      <c r="C615" s="207"/>
      <c r="D615" s="208" t="s">
        <v>217</v>
      </c>
      <c r="E615" s="209" t="s">
        <v>1</v>
      </c>
      <c r="F615" s="210" t="s">
        <v>1152</v>
      </c>
      <c r="G615" s="207"/>
      <c r="H615" s="209" t="s">
        <v>1</v>
      </c>
      <c r="I615" s="211"/>
      <c r="J615" s="207"/>
      <c r="K615" s="207"/>
      <c r="L615" s="212"/>
      <c r="M615" s="213"/>
      <c r="N615" s="214"/>
      <c r="O615" s="214"/>
      <c r="P615" s="214"/>
      <c r="Q615" s="214"/>
      <c r="R615" s="214"/>
      <c r="S615" s="214"/>
      <c r="T615" s="215"/>
      <c r="AT615" s="216" t="s">
        <v>217</v>
      </c>
      <c r="AU615" s="216" t="s">
        <v>95</v>
      </c>
      <c r="AV615" s="12" t="s">
        <v>22</v>
      </c>
      <c r="AW615" s="12" t="s">
        <v>38</v>
      </c>
      <c r="AX615" s="12" t="s">
        <v>82</v>
      </c>
      <c r="AY615" s="216" t="s">
        <v>208</v>
      </c>
    </row>
    <row r="616" spans="2:65" s="12" customFormat="1">
      <c r="B616" s="206"/>
      <c r="C616" s="207"/>
      <c r="D616" s="208" t="s">
        <v>217</v>
      </c>
      <c r="E616" s="209" t="s">
        <v>1</v>
      </c>
      <c r="F616" s="210" t="s">
        <v>1153</v>
      </c>
      <c r="G616" s="207"/>
      <c r="H616" s="209" t="s">
        <v>1</v>
      </c>
      <c r="I616" s="211"/>
      <c r="J616" s="207"/>
      <c r="K616" s="207"/>
      <c r="L616" s="212"/>
      <c r="M616" s="213"/>
      <c r="N616" s="214"/>
      <c r="O616" s="214"/>
      <c r="P616" s="214"/>
      <c r="Q616" s="214"/>
      <c r="R616" s="214"/>
      <c r="S616" s="214"/>
      <c r="T616" s="215"/>
      <c r="AT616" s="216" t="s">
        <v>217</v>
      </c>
      <c r="AU616" s="216" t="s">
        <v>95</v>
      </c>
      <c r="AV616" s="12" t="s">
        <v>22</v>
      </c>
      <c r="AW616" s="12" t="s">
        <v>38</v>
      </c>
      <c r="AX616" s="12" t="s">
        <v>82</v>
      </c>
      <c r="AY616" s="216" t="s">
        <v>208</v>
      </c>
    </row>
    <row r="617" spans="2:65" s="12" customFormat="1">
      <c r="B617" s="206"/>
      <c r="C617" s="207"/>
      <c r="D617" s="208" t="s">
        <v>217</v>
      </c>
      <c r="E617" s="209" t="s">
        <v>1</v>
      </c>
      <c r="F617" s="210" t="s">
        <v>1154</v>
      </c>
      <c r="G617" s="207"/>
      <c r="H617" s="209" t="s">
        <v>1</v>
      </c>
      <c r="I617" s="211"/>
      <c r="J617" s="207"/>
      <c r="K617" s="207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217</v>
      </c>
      <c r="AU617" s="216" t="s">
        <v>95</v>
      </c>
      <c r="AV617" s="12" t="s">
        <v>22</v>
      </c>
      <c r="AW617" s="12" t="s">
        <v>38</v>
      </c>
      <c r="AX617" s="12" t="s">
        <v>82</v>
      </c>
      <c r="AY617" s="216" t="s">
        <v>208</v>
      </c>
    </row>
    <row r="618" spans="2:65" s="12" customFormat="1">
      <c r="B618" s="206"/>
      <c r="C618" s="207"/>
      <c r="D618" s="208" t="s">
        <v>217</v>
      </c>
      <c r="E618" s="209" t="s">
        <v>1</v>
      </c>
      <c r="F618" s="210" t="s">
        <v>1155</v>
      </c>
      <c r="G618" s="207"/>
      <c r="H618" s="209" t="s">
        <v>1</v>
      </c>
      <c r="I618" s="211"/>
      <c r="J618" s="207"/>
      <c r="K618" s="207"/>
      <c r="L618" s="212"/>
      <c r="M618" s="213"/>
      <c r="N618" s="214"/>
      <c r="O618" s="214"/>
      <c r="P618" s="214"/>
      <c r="Q618" s="214"/>
      <c r="R618" s="214"/>
      <c r="S618" s="214"/>
      <c r="T618" s="215"/>
      <c r="AT618" s="216" t="s">
        <v>217</v>
      </c>
      <c r="AU618" s="216" t="s">
        <v>95</v>
      </c>
      <c r="AV618" s="12" t="s">
        <v>22</v>
      </c>
      <c r="AW618" s="12" t="s">
        <v>38</v>
      </c>
      <c r="AX618" s="12" t="s">
        <v>82</v>
      </c>
      <c r="AY618" s="216" t="s">
        <v>208</v>
      </c>
    </row>
    <row r="619" spans="2:65" s="12" customFormat="1">
      <c r="B619" s="206"/>
      <c r="C619" s="207"/>
      <c r="D619" s="208" t="s">
        <v>217</v>
      </c>
      <c r="E619" s="209" t="s">
        <v>1</v>
      </c>
      <c r="F619" s="210" t="s">
        <v>1156</v>
      </c>
      <c r="G619" s="207"/>
      <c r="H619" s="209" t="s">
        <v>1</v>
      </c>
      <c r="I619" s="211"/>
      <c r="J619" s="207"/>
      <c r="K619" s="207"/>
      <c r="L619" s="212"/>
      <c r="M619" s="213"/>
      <c r="N619" s="214"/>
      <c r="O619" s="214"/>
      <c r="P619" s="214"/>
      <c r="Q619" s="214"/>
      <c r="R619" s="214"/>
      <c r="S619" s="214"/>
      <c r="T619" s="215"/>
      <c r="AT619" s="216" t="s">
        <v>217</v>
      </c>
      <c r="AU619" s="216" t="s">
        <v>95</v>
      </c>
      <c r="AV619" s="12" t="s">
        <v>22</v>
      </c>
      <c r="AW619" s="12" t="s">
        <v>38</v>
      </c>
      <c r="AX619" s="12" t="s">
        <v>82</v>
      </c>
      <c r="AY619" s="216" t="s">
        <v>208</v>
      </c>
    </row>
    <row r="620" spans="2:65" s="13" customFormat="1">
      <c r="B620" s="217"/>
      <c r="C620" s="218"/>
      <c r="D620" s="208" t="s">
        <v>217</v>
      </c>
      <c r="E620" s="219" t="s">
        <v>1</v>
      </c>
      <c r="F620" s="220" t="s">
        <v>1157</v>
      </c>
      <c r="G620" s="218"/>
      <c r="H620" s="221">
        <v>1</v>
      </c>
      <c r="I620" s="222"/>
      <c r="J620" s="218"/>
      <c r="K620" s="218"/>
      <c r="L620" s="223"/>
      <c r="M620" s="224"/>
      <c r="N620" s="225"/>
      <c r="O620" s="225"/>
      <c r="P620" s="225"/>
      <c r="Q620" s="225"/>
      <c r="R620" s="225"/>
      <c r="S620" s="225"/>
      <c r="T620" s="226"/>
      <c r="AT620" s="227" t="s">
        <v>217</v>
      </c>
      <c r="AU620" s="227" t="s">
        <v>95</v>
      </c>
      <c r="AV620" s="13" t="s">
        <v>95</v>
      </c>
      <c r="AW620" s="13" t="s">
        <v>38</v>
      </c>
      <c r="AX620" s="13" t="s">
        <v>22</v>
      </c>
      <c r="AY620" s="227" t="s">
        <v>208</v>
      </c>
    </row>
    <row r="621" spans="2:65" s="11" customFormat="1" ht="25.9" customHeight="1">
      <c r="B621" s="177"/>
      <c r="C621" s="178"/>
      <c r="D621" s="179" t="s">
        <v>81</v>
      </c>
      <c r="E621" s="180" t="s">
        <v>1158</v>
      </c>
      <c r="F621" s="180" t="s">
        <v>1159</v>
      </c>
      <c r="G621" s="178"/>
      <c r="H621" s="178"/>
      <c r="I621" s="181"/>
      <c r="J621" s="182">
        <f>BK621</f>
        <v>0</v>
      </c>
      <c r="K621" s="178"/>
      <c r="L621" s="183"/>
      <c r="M621" s="184"/>
      <c r="N621" s="185"/>
      <c r="O621" s="185"/>
      <c r="P621" s="186">
        <f>SUM(P622:P624)</f>
        <v>0</v>
      </c>
      <c r="Q621" s="185"/>
      <c r="R621" s="186">
        <f>SUM(R622:R624)</f>
        <v>0</v>
      </c>
      <c r="S621" s="185"/>
      <c r="T621" s="187">
        <f>SUM(T622:T624)</f>
        <v>0</v>
      </c>
      <c r="AR621" s="188" t="s">
        <v>215</v>
      </c>
      <c r="AT621" s="189" t="s">
        <v>81</v>
      </c>
      <c r="AU621" s="189" t="s">
        <v>82</v>
      </c>
      <c r="AY621" s="188" t="s">
        <v>208</v>
      </c>
      <c r="BK621" s="190">
        <f>SUM(BK622:BK624)</f>
        <v>0</v>
      </c>
    </row>
    <row r="622" spans="2:65" s="1" customFormat="1" ht="14.45" customHeight="1">
      <c r="B622" s="34"/>
      <c r="C622" s="193" t="s">
        <v>1160</v>
      </c>
      <c r="D622" s="193" t="s">
        <v>210</v>
      </c>
      <c r="E622" s="194" t="s">
        <v>1161</v>
      </c>
      <c r="F622" s="195" t="s">
        <v>1162</v>
      </c>
      <c r="G622" s="196" t="s">
        <v>1163</v>
      </c>
      <c r="H622" s="197">
        <v>15</v>
      </c>
      <c r="I622" s="198"/>
      <c r="J622" s="199">
        <f>ROUND(I622*H622,2)</f>
        <v>0</v>
      </c>
      <c r="K622" s="195" t="s">
        <v>214</v>
      </c>
      <c r="L622" s="38"/>
      <c r="M622" s="200" t="s">
        <v>1</v>
      </c>
      <c r="N622" s="201" t="s">
        <v>48</v>
      </c>
      <c r="O622" s="66"/>
      <c r="P622" s="202">
        <f>O622*H622</f>
        <v>0</v>
      </c>
      <c r="Q622" s="202">
        <v>0</v>
      </c>
      <c r="R622" s="202">
        <f>Q622*H622</f>
        <v>0</v>
      </c>
      <c r="S622" s="202">
        <v>0</v>
      </c>
      <c r="T622" s="203">
        <f>S622*H622</f>
        <v>0</v>
      </c>
      <c r="AR622" s="204" t="s">
        <v>1164</v>
      </c>
      <c r="AT622" s="204" t="s">
        <v>210</v>
      </c>
      <c r="AU622" s="204" t="s">
        <v>22</v>
      </c>
      <c r="AY622" s="17" t="s">
        <v>208</v>
      </c>
      <c r="BE622" s="205">
        <f>IF(N622="základní",J622,0)</f>
        <v>0</v>
      </c>
      <c r="BF622" s="205">
        <f>IF(N622="snížená",J622,0)</f>
        <v>0</v>
      </c>
      <c r="BG622" s="205">
        <f>IF(N622="zákl. přenesená",J622,0)</f>
        <v>0</v>
      </c>
      <c r="BH622" s="205">
        <f>IF(N622="sníž. přenesená",J622,0)</f>
        <v>0</v>
      </c>
      <c r="BI622" s="205">
        <f>IF(N622="nulová",J622,0)</f>
        <v>0</v>
      </c>
      <c r="BJ622" s="17" t="s">
        <v>95</v>
      </c>
      <c r="BK622" s="205">
        <f>ROUND(I622*H622,2)</f>
        <v>0</v>
      </c>
      <c r="BL622" s="17" t="s">
        <v>1164</v>
      </c>
      <c r="BM622" s="204" t="s">
        <v>1165</v>
      </c>
    </row>
    <row r="623" spans="2:65" s="12" customFormat="1">
      <c r="B623" s="206"/>
      <c r="C623" s="207"/>
      <c r="D623" s="208" t="s">
        <v>217</v>
      </c>
      <c r="E623" s="209" t="s">
        <v>1</v>
      </c>
      <c r="F623" s="210" t="s">
        <v>1166</v>
      </c>
      <c r="G623" s="207"/>
      <c r="H623" s="209" t="s">
        <v>1</v>
      </c>
      <c r="I623" s="211"/>
      <c r="J623" s="207"/>
      <c r="K623" s="207"/>
      <c r="L623" s="212"/>
      <c r="M623" s="213"/>
      <c r="N623" s="214"/>
      <c r="O623" s="214"/>
      <c r="P623" s="214"/>
      <c r="Q623" s="214"/>
      <c r="R623" s="214"/>
      <c r="S623" s="214"/>
      <c r="T623" s="215"/>
      <c r="AT623" s="216" t="s">
        <v>217</v>
      </c>
      <c r="AU623" s="216" t="s">
        <v>22</v>
      </c>
      <c r="AV623" s="12" t="s">
        <v>22</v>
      </c>
      <c r="AW623" s="12" t="s">
        <v>38</v>
      </c>
      <c r="AX623" s="12" t="s">
        <v>82</v>
      </c>
      <c r="AY623" s="216" t="s">
        <v>208</v>
      </c>
    </row>
    <row r="624" spans="2:65" s="13" customFormat="1">
      <c r="B624" s="217"/>
      <c r="C624" s="218"/>
      <c r="D624" s="208" t="s">
        <v>217</v>
      </c>
      <c r="E624" s="219" t="s">
        <v>1</v>
      </c>
      <c r="F624" s="220" t="s">
        <v>1167</v>
      </c>
      <c r="G624" s="218"/>
      <c r="H624" s="221">
        <v>15</v>
      </c>
      <c r="I624" s="222"/>
      <c r="J624" s="218"/>
      <c r="K624" s="218"/>
      <c r="L624" s="223"/>
      <c r="M624" s="224"/>
      <c r="N624" s="225"/>
      <c r="O624" s="225"/>
      <c r="P624" s="225"/>
      <c r="Q624" s="225"/>
      <c r="R624" s="225"/>
      <c r="S624" s="225"/>
      <c r="T624" s="226"/>
      <c r="AT624" s="227" t="s">
        <v>217</v>
      </c>
      <c r="AU624" s="227" t="s">
        <v>22</v>
      </c>
      <c r="AV624" s="13" t="s">
        <v>95</v>
      </c>
      <c r="AW624" s="13" t="s">
        <v>38</v>
      </c>
      <c r="AX624" s="13" t="s">
        <v>22</v>
      </c>
      <c r="AY624" s="227" t="s">
        <v>208</v>
      </c>
    </row>
    <row r="625" spans="2:65" s="11" customFormat="1" ht="25.9" customHeight="1">
      <c r="B625" s="177"/>
      <c r="C625" s="178"/>
      <c r="D625" s="179" t="s">
        <v>81</v>
      </c>
      <c r="E625" s="180" t="s">
        <v>1168</v>
      </c>
      <c r="F625" s="180" t="s">
        <v>1169</v>
      </c>
      <c r="G625" s="178"/>
      <c r="H625" s="178"/>
      <c r="I625" s="181"/>
      <c r="J625" s="182">
        <f>BK625</f>
        <v>0</v>
      </c>
      <c r="K625" s="178"/>
      <c r="L625" s="183"/>
      <c r="M625" s="184"/>
      <c r="N625" s="185"/>
      <c r="O625" s="185"/>
      <c r="P625" s="186">
        <f>P626</f>
        <v>0</v>
      </c>
      <c r="Q625" s="185"/>
      <c r="R625" s="186">
        <f>R626</f>
        <v>0</v>
      </c>
      <c r="S625" s="185"/>
      <c r="T625" s="187">
        <f>T626</f>
        <v>0</v>
      </c>
      <c r="AR625" s="188" t="s">
        <v>235</v>
      </c>
      <c r="AT625" s="189" t="s">
        <v>81</v>
      </c>
      <c r="AU625" s="189" t="s">
        <v>82</v>
      </c>
      <c r="AY625" s="188" t="s">
        <v>208</v>
      </c>
      <c r="BK625" s="190">
        <f>BK626</f>
        <v>0</v>
      </c>
    </row>
    <row r="626" spans="2:65" s="11" customFormat="1" ht="22.9" customHeight="1">
      <c r="B626" s="177"/>
      <c r="C626" s="178"/>
      <c r="D626" s="179" t="s">
        <v>81</v>
      </c>
      <c r="E626" s="191" t="s">
        <v>1170</v>
      </c>
      <c r="F626" s="191" t="s">
        <v>1171</v>
      </c>
      <c r="G626" s="178"/>
      <c r="H626" s="178"/>
      <c r="I626" s="181"/>
      <c r="J626" s="192">
        <f>BK626</f>
        <v>0</v>
      </c>
      <c r="K626" s="178"/>
      <c r="L626" s="183"/>
      <c r="M626" s="184"/>
      <c r="N626" s="185"/>
      <c r="O626" s="185"/>
      <c r="P626" s="186">
        <f>SUM(P627:P628)</f>
        <v>0</v>
      </c>
      <c r="Q626" s="185"/>
      <c r="R626" s="186">
        <f>SUM(R627:R628)</f>
        <v>0</v>
      </c>
      <c r="S626" s="185"/>
      <c r="T626" s="187">
        <f>SUM(T627:T628)</f>
        <v>0</v>
      </c>
      <c r="AR626" s="188" t="s">
        <v>235</v>
      </c>
      <c r="AT626" s="189" t="s">
        <v>81</v>
      </c>
      <c r="AU626" s="189" t="s">
        <v>22</v>
      </c>
      <c r="AY626" s="188" t="s">
        <v>208</v>
      </c>
      <c r="BK626" s="190">
        <f>SUM(BK627:BK628)</f>
        <v>0</v>
      </c>
    </row>
    <row r="627" spans="2:65" s="1" customFormat="1" ht="14.45" customHeight="1">
      <c r="B627" s="34"/>
      <c r="C627" s="193" t="s">
        <v>1172</v>
      </c>
      <c r="D627" s="193" t="s">
        <v>210</v>
      </c>
      <c r="E627" s="194" t="s">
        <v>1173</v>
      </c>
      <c r="F627" s="195" t="s">
        <v>1171</v>
      </c>
      <c r="G627" s="196" t="s">
        <v>1174</v>
      </c>
      <c r="H627" s="197">
        <v>1</v>
      </c>
      <c r="I627" s="198"/>
      <c r="J627" s="199">
        <f>ROUND(I627*H627,2)</f>
        <v>0</v>
      </c>
      <c r="K627" s="195" t="s">
        <v>214</v>
      </c>
      <c r="L627" s="38"/>
      <c r="M627" s="200" t="s">
        <v>1</v>
      </c>
      <c r="N627" s="201" t="s">
        <v>48</v>
      </c>
      <c r="O627" s="66"/>
      <c r="P627" s="202">
        <f>O627*H627</f>
        <v>0</v>
      </c>
      <c r="Q627" s="202">
        <v>0</v>
      </c>
      <c r="R627" s="202">
        <f>Q627*H627</f>
        <v>0</v>
      </c>
      <c r="S627" s="202">
        <v>0</v>
      </c>
      <c r="T627" s="203">
        <f>S627*H627</f>
        <v>0</v>
      </c>
      <c r="AR627" s="204" t="s">
        <v>1175</v>
      </c>
      <c r="AT627" s="204" t="s">
        <v>210</v>
      </c>
      <c r="AU627" s="204" t="s">
        <v>95</v>
      </c>
      <c r="AY627" s="17" t="s">
        <v>208</v>
      </c>
      <c r="BE627" s="205">
        <f>IF(N627="základní",J627,0)</f>
        <v>0</v>
      </c>
      <c r="BF627" s="205">
        <f>IF(N627="snížená",J627,0)</f>
        <v>0</v>
      </c>
      <c r="BG627" s="205">
        <f>IF(N627="zákl. přenesená",J627,0)</f>
        <v>0</v>
      </c>
      <c r="BH627" s="205">
        <f>IF(N627="sníž. přenesená",J627,0)</f>
        <v>0</v>
      </c>
      <c r="BI627" s="205">
        <f>IF(N627="nulová",J627,0)</f>
        <v>0</v>
      </c>
      <c r="BJ627" s="17" t="s">
        <v>95</v>
      </c>
      <c r="BK627" s="205">
        <f>ROUND(I627*H627,2)</f>
        <v>0</v>
      </c>
      <c r="BL627" s="17" t="s">
        <v>1175</v>
      </c>
      <c r="BM627" s="204" t="s">
        <v>1176</v>
      </c>
    </row>
    <row r="628" spans="2:65" s="1" customFormat="1" ht="14.45" customHeight="1">
      <c r="B628" s="34"/>
      <c r="C628" s="193" t="s">
        <v>1177</v>
      </c>
      <c r="D628" s="193" t="s">
        <v>210</v>
      </c>
      <c r="E628" s="194" t="s">
        <v>1178</v>
      </c>
      <c r="F628" s="195" t="s">
        <v>1179</v>
      </c>
      <c r="G628" s="196" t="s">
        <v>1174</v>
      </c>
      <c r="H628" s="197">
        <v>1</v>
      </c>
      <c r="I628" s="198"/>
      <c r="J628" s="199">
        <f>ROUND(I628*H628,2)</f>
        <v>0</v>
      </c>
      <c r="K628" s="195" t="s">
        <v>214</v>
      </c>
      <c r="L628" s="38"/>
      <c r="M628" s="260" t="s">
        <v>1</v>
      </c>
      <c r="N628" s="261" t="s">
        <v>48</v>
      </c>
      <c r="O628" s="262"/>
      <c r="P628" s="263">
        <f>O628*H628</f>
        <v>0</v>
      </c>
      <c r="Q628" s="263">
        <v>0</v>
      </c>
      <c r="R628" s="263">
        <f>Q628*H628</f>
        <v>0</v>
      </c>
      <c r="S628" s="263">
        <v>0</v>
      </c>
      <c r="T628" s="264">
        <f>S628*H628</f>
        <v>0</v>
      </c>
      <c r="AR628" s="204" t="s">
        <v>1175</v>
      </c>
      <c r="AT628" s="204" t="s">
        <v>210</v>
      </c>
      <c r="AU628" s="204" t="s">
        <v>95</v>
      </c>
      <c r="AY628" s="17" t="s">
        <v>208</v>
      </c>
      <c r="BE628" s="205">
        <f>IF(N628="základní",J628,0)</f>
        <v>0</v>
      </c>
      <c r="BF628" s="205">
        <f>IF(N628="snížená",J628,0)</f>
        <v>0</v>
      </c>
      <c r="BG628" s="205">
        <f>IF(N628="zákl. přenesená",J628,0)</f>
        <v>0</v>
      </c>
      <c r="BH628" s="205">
        <f>IF(N628="sníž. přenesená",J628,0)</f>
        <v>0</v>
      </c>
      <c r="BI628" s="205">
        <f>IF(N628="nulová",J628,0)</f>
        <v>0</v>
      </c>
      <c r="BJ628" s="17" t="s">
        <v>95</v>
      </c>
      <c r="BK628" s="205">
        <f>ROUND(I628*H628,2)</f>
        <v>0</v>
      </c>
      <c r="BL628" s="17" t="s">
        <v>1175</v>
      </c>
      <c r="BM628" s="204" t="s">
        <v>1180</v>
      </c>
    </row>
    <row r="629" spans="2:65" s="1" customFormat="1" ht="6.95" customHeight="1">
      <c r="B629" s="49"/>
      <c r="C629" s="50"/>
      <c r="D629" s="50"/>
      <c r="E629" s="50"/>
      <c r="F629" s="50"/>
      <c r="G629" s="50"/>
      <c r="H629" s="50"/>
      <c r="I629" s="144"/>
      <c r="J629" s="50"/>
      <c r="K629" s="50"/>
      <c r="L629" s="38"/>
    </row>
  </sheetData>
  <sheetProtection algorithmName="SHA-512" hashValue="TGyt81eO6HUfntFrwjHJjqxsiaWiAHmvT9nQdZ6PK8WAt0vpQeifY2G1ge3K/BFKZeXclszo3R89otCFwToPAw==" saltValue="wJ1fE+xzZJFt8KAfwvOxjTmQoiL91ejM6ixlEFY5KV2ioe0KMktsEH75rm6Fj9GkP5Sb4k2M7/Ie9jHotNsXtw==" spinCount="100000" sheet="1" objects="1" scenarios="1" formatColumns="0" formatRows="0" autoFilter="0"/>
  <autoFilter ref="C140:K628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31"/>
  <sheetViews>
    <sheetView showGridLines="0" workbookViewId="0"/>
  </sheetViews>
  <sheetFormatPr defaultRowHeight="11.2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03" customWidth="1"/>
    <col min="10" max="11" width="17.33203125" customWidth="1"/>
    <col min="12" max="12" width="8" customWidth="1"/>
    <col min="13" max="13" width="9.33203125" hidden="1" customWidth="1"/>
    <col min="14" max="14" width="9.1640625" hidden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2" spans="2:46" ht="36.950000000000003" customHeight="1"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7" t="s">
        <v>93</v>
      </c>
    </row>
    <row r="3" spans="2:46" ht="6.95" customHeight="1">
      <c r="B3" s="105"/>
      <c r="C3" s="106"/>
      <c r="D3" s="106"/>
      <c r="E3" s="106"/>
      <c r="F3" s="106"/>
      <c r="G3" s="106"/>
      <c r="H3" s="106"/>
      <c r="I3" s="107"/>
      <c r="J3" s="106"/>
      <c r="K3" s="106"/>
      <c r="L3" s="20"/>
      <c r="AT3" s="17" t="s">
        <v>22</v>
      </c>
    </row>
    <row r="4" spans="2:46" ht="24.95" customHeight="1">
      <c r="B4" s="20"/>
      <c r="D4" s="108" t="s">
        <v>97</v>
      </c>
      <c r="L4" s="20"/>
      <c r="M4" s="109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110" t="s">
        <v>16</v>
      </c>
      <c r="L6" s="20"/>
    </row>
    <row r="7" spans="2:46" ht="14.45" customHeight="1">
      <c r="B7" s="20"/>
      <c r="E7" s="309" t="str">
        <f>'Rekapitulace stavby'!K6</f>
        <v>Stavební úpravy bytu č. 7, Dobrovského 2, (4.np), Nový Jičín</v>
      </c>
      <c r="F7" s="310"/>
      <c r="G7" s="310"/>
      <c r="H7" s="310"/>
      <c r="L7" s="20"/>
    </row>
    <row r="8" spans="2:46" s="1" customFormat="1" ht="12" customHeight="1">
      <c r="B8" s="38"/>
      <c r="D8" s="110" t="s">
        <v>102</v>
      </c>
      <c r="I8" s="111"/>
      <c r="L8" s="38"/>
    </row>
    <row r="9" spans="2:46" s="1" customFormat="1" ht="36.950000000000003" customHeight="1">
      <c r="B9" s="38"/>
      <c r="E9" s="311" t="s">
        <v>1181</v>
      </c>
      <c r="F9" s="312"/>
      <c r="G9" s="312"/>
      <c r="H9" s="312"/>
      <c r="I9" s="111"/>
      <c r="L9" s="38"/>
    </row>
    <row r="10" spans="2:46" s="1" customFormat="1">
      <c r="B10" s="38"/>
      <c r="I10" s="111"/>
      <c r="L10" s="38"/>
    </row>
    <row r="11" spans="2:46" s="1" customFormat="1" ht="12" customHeight="1">
      <c r="B11" s="38"/>
      <c r="D11" s="110" t="s">
        <v>19</v>
      </c>
      <c r="F11" s="112" t="s">
        <v>20</v>
      </c>
      <c r="I11" s="113" t="s">
        <v>21</v>
      </c>
      <c r="J11" s="112" t="s">
        <v>1</v>
      </c>
      <c r="L11" s="38"/>
    </row>
    <row r="12" spans="2:46" s="1" customFormat="1" ht="12" customHeight="1">
      <c r="B12" s="38"/>
      <c r="D12" s="110" t="s">
        <v>23</v>
      </c>
      <c r="F12" s="112" t="s">
        <v>24</v>
      </c>
      <c r="I12" s="113" t="s">
        <v>25</v>
      </c>
      <c r="J12" s="114" t="str">
        <f>'Rekapitulace stavby'!AN8</f>
        <v>25. 4. 2019</v>
      </c>
      <c r="L12" s="38"/>
    </row>
    <row r="13" spans="2:46" s="1" customFormat="1" ht="10.9" customHeight="1">
      <c r="B13" s="38"/>
      <c r="I13" s="111"/>
      <c r="L13" s="38"/>
    </row>
    <row r="14" spans="2:46" s="1" customFormat="1" ht="12" customHeight="1">
      <c r="B14" s="38"/>
      <c r="D14" s="110" t="s">
        <v>27</v>
      </c>
      <c r="I14" s="113" t="s">
        <v>28</v>
      </c>
      <c r="J14" s="112" t="s">
        <v>29</v>
      </c>
      <c r="L14" s="38"/>
    </row>
    <row r="15" spans="2:46" s="1" customFormat="1" ht="18" customHeight="1">
      <c r="B15" s="38"/>
      <c r="E15" s="112" t="s">
        <v>30</v>
      </c>
      <c r="I15" s="113" t="s">
        <v>31</v>
      </c>
      <c r="J15" s="112" t="s">
        <v>32</v>
      </c>
      <c r="L15" s="38"/>
    </row>
    <row r="16" spans="2:46" s="1" customFormat="1" ht="6.95" customHeight="1">
      <c r="B16" s="38"/>
      <c r="I16" s="111"/>
      <c r="L16" s="38"/>
    </row>
    <row r="17" spans="2:12" s="1" customFormat="1" ht="12" customHeight="1">
      <c r="B17" s="38"/>
      <c r="D17" s="110" t="s">
        <v>33</v>
      </c>
      <c r="I17" s="113" t="s">
        <v>28</v>
      </c>
      <c r="J17" s="30" t="str">
        <f>'Rekapitulace stavby'!AN13</f>
        <v>Vyplň údaj</v>
      </c>
      <c r="L17" s="38"/>
    </row>
    <row r="18" spans="2:12" s="1" customFormat="1" ht="18" customHeight="1">
      <c r="B18" s="38"/>
      <c r="E18" s="313" t="str">
        <f>'Rekapitulace stavby'!E14</f>
        <v>Vyplň údaj</v>
      </c>
      <c r="F18" s="314"/>
      <c r="G18" s="314"/>
      <c r="H18" s="314"/>
      <c r="I18" s="113" t="s">
        <v>31</v>
      </c>
      <c r="J18" s="30" t="str">
        <f>'Rekapitulace stavby'!AN14</f>
        <v>Vyplň údaj</v>
      </c>
      <c r="L18" s="38"/>
    </row>
    <row r="19" spans="2:12" s="1" customFormat="1" ht="6.95" customHeight="1">
      <c r="B19" s="38"/>
      <c r="I19" s="111"/>
      <c r="L19" s="38"/>
    </row>
    <row r="20" spans="2:12" s="1" customFormat="1" ht="12" customHeight="1">
      <c r="B20" s="38"/>
      <c r="D20" s="110" t="s">
        <v>35</v>
      </c>
      <c r="I20" s="113" t="s">
        <v>28</v>
      </c>
      <c r="J20" s="112" t="s">
        <v>36</v>
      </c>
      <c r="L20" s="38"/>
    </row>
    <row r="21" spans="2:12" s="1" customFormat="1" ht="18" customHeight="1">
      <c r="B21" s="38"/>
      <c r="E21" s="112" t="s">
        <v>129</v>
      </c>
      <c r="I21" s="113" t="s">
        <v>31</v>
      </c>
      <c r="J21" s="112" t="s">
        <v>1</v>
      </c>
      <c r="L21" s="38"/>
    </row>
    <row r="22" spans="2:12" s="1" customFormat="1" ht="6.95" customHeight="1">
      <c r="B22" s="38"/>
      <c r="I22" s="111"/>
      <c r="L22" s="38"/>
    </row>
    <row r="23" spans="2:12" s="1" customFormat="1" ht="12" customHeight="1">
      <c r="B23" s="38"/>
      <c r="D23" s="110" t="s">
        <v>39</v>
      </c>
      <c r="I23" s="113" t="s">
        <v>28</v>
      </c>
      <c r="J23" s="112" t="s">
        <v>1</v>
      </c>
      <c r="L23" s="38"/>
    </row>
    <row r="24" spans="2:12" s="1" customFormat="1" ht="18" customHeight="1">
      <c r="B24" s="38"/>
      <c r="E24" s="112" t="s">
        <v>1182</v>
      </c>
      <c r="I24" s="113" t="s">
        <v>31</v>
      </c>
      <c r="J24" s="112" t="s">
        <v>1</v>
      </c>
      <c r="L24" s="38"/>
    </row>
    <row r="25" spans="2:12" s="1" customFormat="1" ht="6.95" customHeight="1">
      <c r="B25" s="38"/>
      <c r="I25" s="111"/>
      <c r="L25" s="38"/>
    </row>
    <row r="26" spans="2:12" s="1" customFormat="1" ht="12" customHeight="1">
      <c r="B26" s="38"/>
      <c r="D26" s="110" t="s">
        <v>41</v>
      </c>
      <c r="I26" s="111"/>
      <c r="L26" s="38"/>
    </row>
    <row r="27" spans="2:12" s="7" customFormat="1" ht="14.45" customHeight="1">
      <c r="B27" s="115"/>
      <c r="E27" s="315" t="s">
        <v>1</v>
      </c>
      <c r="F27" s="315"/>
      <c r="G27" s="315"/>
      <c r="H27" s="315"/>
      <c r="I27" s="116"/>
      <c r="L27" s="115"/>
    </row>
    <row r="28" spans="2:12" s="1" customFormat="1" ht="6.95" customHeight="1">
      <c r="B28" s="38"/>
      <c r="I28" s="111"/>
      <c r="L28" s="38"/>
    </row>
    <row r="29" spans="2:12" s="1" customFormat="1" ht="6.95" customHeight="1">
      <c r="B29" s="38"/>
      <c r="D29" s="62"/>
      <c r="E29" s="62"/>
      <c r="F29" s="62"/>
      <c r="G29" s="62"/>
      <c r="H29" s="62"/>
      <c r="I29" s="118"/>
      <c r="J29" s="62"/>
      <c r="K29" s="62"/>
      <c r="L29" s="38"/>
    </row>
    <row r="30" spans="2:12" s="1" customFormat="1" ht="25.35" customHeight="1">
      <c r="B30" s="38"/>
      <c r="D30" s="119" t="s">
        <v>42</v>
      </c>
      <c r="I30" s="111"/>
      <c r="J30" s="120">
        <f>ROUND(J121, 2)</f>
        <v>0</v>
      </c>
      <c r="L30" s="38"/>
    </row>
    <row r="31" spans="2:12" s="1" customFormat="1" ht="6.95" customHeight="1">
      <c r="B31" s="38"/>
      <c r="D31" s="62"/>
      <c r="E31" s="62"/>
      <c r="F31" s="62"/>
      <c r="G31" s="62"/>
      <c r="H31" s="62"/>
      <c r="I31" s="118"/>
      <c r="J31" s="62"/>
      <c r="K31" s="62"/>
      <c r="L31" s="38"/>
    </row>
    <row r="32" spans="2:12" s="1" customFormat="1" ht="14.45" customHeight="1">
      <c r="B32" s="38"/>
      <c r="F32" s="121" t="s">
        <v>44</v>
      </c>
      <c r="I32" s="122" t="s">
        <v>43</v>
      </c>
      <c r="J32" s="121" t="s">
        <v>45</v>
      </c>
      <c r="L32" s="38"/>
    </row>
    <row r="33" spans="2:12" s="1" customFormat="1" ht="14.45" customHeight="1">
      <c r="B33" s="38"/>
      <c r="D33" s="123" t="s">
        <v>46</v>
      </c>
      <c r="E33" s="110" t="s">
        <v>47</v>
      </c>
      <c r="F33" s="124">
        <f>ROUND((SUM(BE121:BE130)),  2)</f>
        <v>0</v>
      </c>
      <c r="I33" s="125">
        <v>0.21</v>
      </c>
      <c r="J33" s="124">
        <f>ROUND(((SUM(BE121:BE130))*I33),  2)</f>
        <v>0</v>
      </c>
      <c r="L33" s="38"/>
    </row>
    <row r="34" spans="2:12" s="1" customFormat="1" ht="14.45" customHeight="1">
      <c r="B34" s="38"/>
      <c r="E34" s="110" t="s">
        <v>48</v>
      </c>
      <c r="F34" s="124">
        <f>ROUND((SUM(BF121:BF130)),  2)</f>
        <v>0</v>
      </c>
      <c r="I34" s="125">
        <v>0.15</v>
      </c>
      <c r="J34" s="124">
        <f>ROUND(((SUM(BF121:BF130))*I34),  2)</f>
        <v>0</v>
      </c>
      <c r="L34" s="38"/>
    </row>
    <row r="35" spans="2:12" s="1" customFormat="1" ht="14.45" hidden="1" customHeight="1">
      <c r="B35" s="38"/>
      <c r="E35" s="110" t="s">
        <v>49</v>
      </c>
      <c r="F35" s="124">
        <f>ROUND((SUM(BG121:BG130)),  2)</f>
        <v>0</v>
      </c>
      <c r="I35" s="125">
        <v>0.21</v>
      </c>
      <c r="J35" s="124">
        <f>0</f>
        <v>0</v>
      </c>
      <c r="L35" s="38"/>
    </row>
    <row r="36" spans="2:12" s="1" customFormat="1" ht="14.45" hidden="1" customHeight="1">
      <c r="B36" s="38"/>
      <c r="E36" s="110" t="s">
        <v>50</v>
      </c>
      <c r="F36" s="124">
        <f>ROUND((SUM(BH121:BH130)),  2)</f>
        <v>0</v>
      </c>
      <c r="I36" s="125">
        <v>0.15</v>
      </c>
      <c r="J36" s="124">
        <f>0</f>
        <v>0</v>
      </c>
      <c r="L36" s="38"/>
    </row>
    <row r="37" spans="2:12" s="1" customFormat="1" ht="14.45" hidden="1" customHeight="1">
      <c r="B37" s="38"/>
      <c r="E37" s="110" t="s">
        <v>51</v>
      </c>
      <c r="F37" s="124">
        <f>ROUND((SUM(BI121:BI130)),  2)</f>
        <v>0</v>
      </c>
      <c r="I37" s="125">
        <v>0</v>
      </c>
      <c r="J37" s="124">
        <f>0</f>
        <v>0</v>
      </c>
      <c r="L37" s="38"/>
    </row>
    <row r="38" spans="2:12" s="1" customFormat="1" ht="6.95" customHeight="1">
      <c r="B38" s="38"/>
      <c r="I38" s="111"/>
      <c r="L38" s="38"/>
    </row>
    <row r="39" spans="2:12" s="1" customFormat="1" ht="25.35" customHeight="1">
      <c r="B39" s="38"/>
      <c r="C39" s="126"/>
      <c r="D39" s="127" t="s">
        <v>52</v>
      </c>
      <c r="E39" s="128"/>
      <c r="F39" s="128"/>
      <c r="G39" s="129" t="s">
        <v>53</v>
      </c>
      <c r="H39" s="130" t="s">
        <v>54</v>
      </c>
      <c r="I39" s="131"/>
      <c r="J39" s="132">
        <f>SUM(J30:J37)</f>
        <v>0</v>
      </c>
      <c r="K39" s="133"/>
      <c r="L39" s="38"/>
    </row>
    <row r="40" spans="2:12" s="1" customFormat="1" ht="14.45" customHeight="1">
      <c r="B40" s="38"/>
      <c r="I40" s="111"/>
      <c r="L40" s="38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8"/>
      <c r="D50" s="134" t="s">
        <v>55</v>
      </c>
      <c r="E50" s="135"/>
      <c r="F50" s="135"/>
      <c r="G50" s="134" t="s">
        <v>56</v>
      </c>
      <c r="H50" s="135"/>
      <c r="I50" s="136"/>
      <c r="J50" s="135"/>
      <c r="K50" s="135"/>
      <c r="L50" s="38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1" customFormat="1" ht="12.75">
      <c r="B61" s="38"/>
      <c r="D61" s="137" t="s">
        <v>57</v>
      </c>
      <c r="E61" s="138"/>
      <c r="F61" s="139" t="s">
        <v>58</v>
      </c>
      <c r="G61" s="137" t="s">
        <v>57</v>
      </c>
      <c r="H61" s="138"/>
      <c r="I61" s="140"/>
      <c r="J61" s="141" t="s">
        <v>58</v>
      </c>
      <c r="K61" s="138"/>
      <c r="L61" s="38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1" customFormat="1" ht="12.75">
      <c r="B65" s="38"/>
      <c r="D65" s="134" t="s">
        <v>59</v>
      </c>
      <c r="E65" s="135"/>
      <c r="F65" s="135"/>
      <c r="G65" s="134" t="s">
        <v>60</v>
      </c>
      <c r="H65" s="135"/>
      <c r="I65" s="136"/>
      <c r="J65" s="135"/>
      <c r="K65" s="135"/>
      <c r="L65" s="38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1" customFormat="1" ht="12.75">
      <c r="B76" s="38"/>
      <c r="D76" s="137" t="s">
        <v>57</v>
      </c>
      <c r="E76" s="138"/>
      <c r="F76" s="139" t="s">
        <v>58</v>
      </c>
      <c r="G76" s="137" t="s">
        <v>57</v>
      </c>
      <c r="H76" s="138"/>
      <c r="I76" s="140"/>
      <c r="J76" s="141" t="s">
        <v>58</v>
      </c>
      <c r="K76" s="138"/>
      <c r="L76" s="38"/>
    </row>
    <row r="77" spans="2:12" s="1" customFormat="1" ht="14.45" customHeight="1">
      <c r="B77" s="142"/>
      <c r="C77" s="143"/>
      <c r="D77" s="143"/>
      <c r="E77" s="143"/>
      <c r="F77" s="143"/>
      <c r="G77" s="143"/>
      <c r="H77" s="143"/>
      <c r="I77" s="144"/>
      <c r="J77" s="143"/>
      <c r="K77" s="143"/>
      <c r="L77" s="38"/>
    </row>
    <row r="81" spans="2:47" s="1" customFormat="1" ht="6.95" customHeight="1">
      <c r="B81" s="145"/>
      <c r="C81" s="146"/>
      <c r="D81" s="146"/>
      <c r="E81" s="146"/>
      <c r="F81" s="146"/>
      <c r="G81" s="146"/>
      <c r="H81" s="146"/>
      <c r="I81" s="147"/>
      <c r="J81" s="146"/>
      <c r="K81" s="146"/>
      <c r="L81" s="38"/>
    </row>
    <row r="82" spans="2:47" s="1" customFormat="1" ht="24.95" customHeight="1">
      <c r="B82" s="34"/>
      <c r="C82" s="23" t="s">
        <v>163</v>
      </c>
      <c r="D82" s="35"/>
      <c r="E82" s="35"/>
      <c r="F82" s="35"/>
      <c r="G82" s="35"/>
      <c r="H82" s="35"/>
      <c r="I82" s="111"/>
      <c r="J82" s="35"/>
      <c r="K82" s="35"/>
      <c r="L82" s="38"/>
    </row>
    <row r="83" spans="2:47" s="1" customFormat="1" ht="6.95" customHeight="1">
      <c r="B83" s="34"/>
      <c r="C83" s="35"/>
      <c r="D83" s="35"/>
      <c r="E83" s="35"/>
      <c r="F83" s="35"/>
      <c r="G83" s="35"/>
      <c r="H83" s="35"/>
      <c r="I83" s="111"/>
      <c r="J83" s="35"/>
      <c r="K83" s="35"/>
      <c r="L83" s="38"/>
    </row>
    <row r="84" spans="2:47" s="1" customFormat="1" ht="12" customHeight="1">
      <c r="B84" s="34"/>
      <c r="C84" s="29" t="s">
        <v>16</v>
      </c>
      <c r="D84" s="35"/>
      <c r="E84" s="35"/>
      <c r="F84" s="35"/>
      <c r="G84" s="35"/>
      <c r="H84" s="35"/>
      <c r="I84" s="111"/>
      <c r="J84" s="35"/>
      <c r="K84" s="35"/>
      <c r="L84" s="38"/>
    </row>
    <row r="85" spans="2:47" s="1" customFormat="1" ht="14.45" customHeight="1">
      <c r="B85" s="34"/>
      <c r="C85" s="35"/>
      <c r="D85" s="35"/>
      <c r="E85" s="307" t="str">
        <f>E7</f>
        <v>Stavební úpravy bytu č. 7, Dobrovského 2, (4.np), Nový Jičín</v>
      </c>
      <c r="F85" s="308"/>
      <c r="G85" s="308"/>
      <c r="H85" s="308"/>
      <c r="I85" s="111"/>
      <c r="J85" s="35"/>
      <c r="K85" s="35"/>
      <c r="L85" s="38"/>
    </row>
    <row r="86" spans="2:47" s="1" customFormat="1" ht="12" customHeight="1">
      <c r="B86" s="34"/>
      <c r="C86" s="29" t="s">
        <v>102</v>
      </c>
      <c r="D86" s="35"/>
      <c r="E86" s="35"/>
      <c r="F86" s="35"/>
      <c r="G86" s="35"/>
      <c r="H86" s="35"/>
      <c r="I86" s="111"/>
      <c r="J86" s="35"/>
      <c r="K86" s="35"/>
      <c r="L86" s="38"/>
    </row>
    <row r="87" spans="2:47" s="1" customFormat="1" ht="14.45" customHeight="1">
      <c r="B87" s="34"/>
      <c r="C87" s="35"/>
      <c r="D87" s="35"/>
      <c r="E87" s="290" t="str">
        <f>E9</f>
        <v xml:space="preserve">032-2 - 02  SO 02-Elektroinstalace, SO 03-Zdravotechnika, SO 04-Vytápění a OPZ </v>
      </c>
      <c r="F87" s="306"/>
      <c r="G87" s="306"/>
      <c r="H87" s="306"/>
      <c r="I87" s="111"/>
      <c r="J87" s="35"/>
      <c r="K87" s="35"/>
      <c r="L87" s="38"/>
    </row>
    <row r="88" spans="2:47" s="1" customFormat="1" ht="6.95" customHeight="1">
      <c r="B88" s="34"/>
      <c r="C88" s="35"/>
      <c r="D88" s="35"/>
      <c r="E88" s="35"/>
      <c r="F88" s="35"/>
      <c r="G88" s="35"/>
      <c r="H88" s="35"/>
      <c r="I88" s="111"/>
      <c r="J88" s="35"/>
      <c r="K88" s="35"/>
      <c r="L88" s="38"/>
    </row>
    <row r="89" spans="2:47" s="1" customFormat="1" ht="12" customHeight="1">
      <c r="B89" s="34"/>
      <c r="C89" s="29" t="s">
        <v>23</v>
      </c>
      <c r="D89" s="35"/>
      <c r="E89" s="35"/>
      <c r="F89" s="27" t="str">
        <f>F12</f>
        <v>parc.č. 23/1, k.ú. Nový Jičín-Město</v>
      </c>
      <c r="G89" s="35"/>
      <c r="H89" s="35"/>
      <c r="I89" s="113" t="s">
        <v>25</v>
      </c>
      <c r="J89" s="61" t="str">
        <f>IF(J12="","",J12)</f>
        <v>25. 4. 2019</v>
      </c>
      <c r="K89" s="35"/>
      <c r="L89" s="38"/>
    </row>
    <row r="90" spans="2:47" s="1" customFormat="1" ht="6.95" customHeight="1">
      <c r="B90" s="34"/>
      <c r="C90" s="35"/>
      <c r="D90" s="35"/>
      <c r="E90" s="35"/>
      <c r="F90" s="35"/>
      <c r="G90" s="35"/>
      <c r="H90" s="35"/>
      <c r="I90" s="111"/>
      <c r="J90" s="35"/>
      <c r="K90" s="35"/>
      <c r="L90" s="38"/>
    </row>
    <row r="91" spans="2:47" s="1" customFormat="1" ht="40.9" customHeight="1">
      <c r="B91" s="34"/>
      <c r="C91" s="29" t="s">
        <v>27</v>
      </c>
      <c r="D91" s="35"/>
      <c r="E91" s="35"/>
      <c r="F91" s="27" t="str">
        <f>E15</f>
        <v>Město Nový Jičín, Masarykovo nám.1</v>
      </c>
      <c r="G91" s="35"/>
      <c r="H91" s="35"/>
      <c r="I91" s="113" t="s">
        <v>35</v>
      </c>
      <c r="J91" s="32" t="str">
        <f>E21</f>
        <v>Oldřich Němec, Divadelní 8,, Nový Jičín</v>
      </c>
      <c r="K91" s="35"/>
      <c r="L91" s="38"/>
    </row>
    <row r="92" spans="2:47" s="1" customFormat="1" ht="26.45" customHeight="1">
      <c r="B92" s="34"/>
      <c r="C92" s="29" t="s">
        <v>33</v>
      </c>
      <c r="D92" s="35"/>
      <c r="E92" s="35"/>
      <c r="F92" s="27" t="str">
        <f>IF(E18="","",E18)</f>
        <v>Vyplň údaj</v>
      </c>
      <c r="G92" s="35"/>
      <c r="H92" s="35"/>
      <c r="I92" s="113" t="s">
        <v>39</v>
      </c>
      <c r="J92" s="32" t="str">
        <f>E24</f>
        <v>Plandor, Haráková</v>
      </c>
      <c r="K92" s="35"/>
      <c r="L92" s="38"/>
    </row>
    <row r="93" spans="2:47" s="1" customFormat="1" ht="10.35" customHeight="1">
      <c r="B93" s="34"/>
      <c r="C93" s="35"/>
      <c r="D93" s="35"/>
      <c r="E93" s="35"/>
      <c r="F93" s="35"/>
      <c r="G93" s="35"/>
      <c r="H93" s="35"/>
      <c r="I93" s="111"/>
      <c r="J93" s="35"/>
      <c r="K93" s="35"/>
      <c r="L93" s="38"/>
    </row>
    <row r="94" spans="2:47" s="1" customFormat="1" ht="29.25" customHeight="1">
      <c r="B94" s="34"/>
      <c r="C94" s="148" t="s">
        <v>164</v>
      </c>
      <c r="D94" s="149"/>
      <c r="E94" s="149"/>
      <c r="F94" s="149"/>
      <c r="G94" s="149"/>
      <c r="H94" s="149"/>
      <c r="I94" s="150"/>
      <c r="J94" s="151" t="s">
        <v>165</v>
      </c>
      <c r="K94" s="149"/>
      <c r="L94" s="38"/>
    </row>
    <row r="95" spans="2:47" s="1" customFormat="1" ht="10.35" customHeight="1">
      <c r="B95" s="34"/>
      <c r="C95" s="35"/>
      <c r="D95" s="35"/>
      <c r="E95" s="35"/>
      <c r="F95" s="35"/>
      <c r="G95" s="35"/>
      <c r="H95" s="35"/>
      <c r="I95" s="111"/>
      <c r="J95" s="35"/>
      <c r="K95" s="35"/>
      <c r="L95" s="38"/>
    </row>
    <row r="96" spans="2:47" s="1" customFormat="1" ht="22.9" customHeight="1">
      <c r="B96" s="34"/>
      <c r="C96" s="152" t="s">
        <v>166</v>
      </c>
      <c r="D96" s="35"/>
      <c r="E96" s="35"/>
      <c r="F96" s="35"/>
      <c r="G96" s="35"/>
      <c r="H96" s="35"/>
      <c r="I96" s="111"/>
      <c r="J96" s="79">
        <f>J121</f>
        <v>0</v>
      </c>
      <c r="K96" s="35"/>
      <c r="L96" s="38"/>
      <c r="AU96" s="17" t="s">
        <v>167</v>
      </c>
    </row>
    <row r="97" spans="2:12" s="8" customFormat="1" ht="24.95" customHeight="1">
      <c r="B97" s="153"/>
      <c r="C97" s="154"/>
      <c r="D97" s="155" t="s">
        <v>1183</v>
      </c>
      <c r="E97" s="156"/>
      <c r="F97" s="156"/>
      <c r="G97" s="156"/>
      <c r="H97" s="156"/>
      <c r="I97" s="157"/>
      <c r="J97" s="158">
        <f>J122</f>
        <v>0</v>
      </c>
      <c r="K97" s="154"/>
      <c r="L97" s="159"/>
    </row>
    <row r="98" spans="2:12" s="9" customFormat="1" ht="19.899999999999999" customHeight="1">
      <c r="B98" s="160"/>
      <c r="C98" s="161"/>
      <c r="D98" s="162" t="s">
        <v>1184</v>
      </c>
      <c r="E98" s="163"/>
      <c r="F98" s="163"/>
      <c r="G98" s="163"/>
      <c r="H98" s="163"/>
      <c r="I98" s="164"/>
      <c r="J98" s="165">
        <f>J123</f>
        <v>0</v>
      </c>
      <c r="K98" s="161"/>
      <c r="L98" s="166"/>
    </row>
    <row r="99" spans="2:12" s="9" customFormat="1" ht="19.899999999999999" customHeight="1">
      <c r="B99" s="160"/>
      <c r="C99" s="161"/>
      <c r="D99" s="162" t="s">
        <v>1185</v>
      </c>
      <c r="E99" s="163"/>
      <c r="F99" s="163"/>
      <c r="G99" s="163"/>
      <c r="H99" s="163"/>
      <c r="I99" s="164"/>
      <c r="J99" s="165">
        <f>J125</f>
        <v>0</v>
      </c>
      <c r="K99" s="161"/>
      <c r="L99" s="166"/>
    </row>
    <row r="100" spans="2:12" s="8" customFormat="1" ht="24.95" customHeight="1">
      <c r="B100" s="153"/>
      <c r="C100" s="154"/>
      <c r="D100" s="155" t="s">
        <v>188</v>
      </c>
      <c r="E100" s="156"/>
      <c r="F100" s="156"/>
      <c r="G100" s="156"/>
      <c r="H100" s="156"/>
      <c r="I100" s="157"/>
      <c r="J100" s="158">
        <f>J128</f>
        <v>0</v>
      </c>
      <c r="K100" s="154"/>
      <c r="L100" s="159"/>
    </row>
    <row r="101" spans="2:12" s="9" customFormat="1" ht="19.899999999999999" customHeight="1">
      <c r="B101" s="160"/>
      <c r="C101" s="161"/>
      <c r="D101" s="162" t="s">
        <v>1186</v>
      </c>
      <c r="E101" s="163"/>
      <c r="F101" s="163"/>
      <c r="G101" s="163"/>
      <c r="H101" s="163"/>
      <c r="I101" s="164"/>
      <c r="J101" s="165">
        <f>J129</f>
        <v>0</v>
      </c>
      <c r="K101" s="161"/>
      <c r="L101" s="166"/>
    </row>
    <row r="102" spans="2:12" s="1" customFormat="1" ht="21.75" customHeight="1">
      <c r="B102" s="34"/>
      <c r="C102" s="35"/>
      <c r="D102" s="35"/>
      <c r="E102" s="35"/>
      <c r="F102" s="35"/>
      <c r="G102" s="35"/>
      <c r="H102" s="35"/>
      <c r="I102" s="111"/>
      <c r="J102" s="35"/>
      <c r="K102" s="35"/>
      <c r="L102" s="38"/>
    </row>
    <row r="103" spans="2:12" s="1" customFormat="1" ht="6.95" customHeight="1">
      <c r="B103" s="49"/>
      <c r="C103" s="50"/>
      <c r="D103" s="50"/>
      <c r="E103" s="50"/>
      <c r="F103" s="50"/>
      <c r="G103" s="50"/>
      <c r="H103" s="50"/>
      <c r="I103" s="144"/>
      <c r="J103" s="50"/>
      <c r="K103" s="50"/>
      <c r="L103" s="38"/>
    </row>
    <row r="107" spans="2:12" s="1" customFormat="1" ht="6.95" customHeight="1">
      <c r="B107" s="51"/>
      <c r="C107" s="52"/>
      <c r="D107" s="52"/>
      <c r="E107" s="52"/>
      <c r="F107" s="52"/>
      <c r="G107" s="52"/>
      <c r="H107" s="52"/>
      <c r="I107" s="147"/>
      <c r="J107" s="52"/>
      <c r="K107" s="52"/>
      <c r="L107" s="38"/>
    </row>
    <row r="108" spans="2:12" s="1" customFormat="1" ht="24.95" customHeight="1">
      <c r="B108" s="34"/>
      <c r="C108" s="23" t="s">
        <v>193</v>
      </c>
      <c r="D108" s="35"/>
      <c r="E108" s="35"/>
      <c r="F108" s="35"/>
      <c r="G108" s="35"/>
      <c r="H108" s="35"/>
      <c r="I108" s="111"/>
      <c r="J108" s="35"/>
      <c r="K108" s="35"/>
      <c r="L108" s="38"/>
    </row>
    <row r="109" spans="2:12" s="1" customFormat="1" ht="6.95" customHeight="1">
      <c r="B109" s="34"/>
      <c r="C109" s="35"/>
      <c r="D109" s="35"/>
      <c r="E109" s="35"/>
      <c r="F109" s="35"/>
      <c r="G109" s="35"/>
      <c r="H109" s="35"/>
      <c r="I109" s="111"/>
      <c r="J109" s="35"/>
      <c r="K109" s="35"/>
      <c r="L109" s="38"/>
    </row>
    <row r="110" spans="2:12" s="1" customFormat="1" ht="12" customHeight="1">
      <c r="B110" s="34"/>
      <c r="C110" s="29" t="s">
        <v>16</v>
      </c>
      <c r="D110" s="35"/>
      <c r="E110" s="35"/>
      <c r="F110" s="35"/>
      <c r="G110" s="35"/>
      <c r="H110" s="35"/>
      <c r="I110" s="111"/>
      <c r="J110" s="35"/>
      <c r="K110" s="35"/>
      <c r="L110" s="38"/>
    </row>
    <row r="111" spans="2:12" s="1" customFormat="1" ht="14.45" customHeight="1">
      <c r="B111" s="34"/>
      <c r="C111" s="35"/>
      <c r="D111" s="35"/>
      <c r="E111" s="307" t="str">
        <f>E7</f>
        <v>Stavební úpravy bytu č. 7, Dobrovského 2, (4.np), Nový Jičín</v>
      </c>
      <c r="F111" s="308"/>
      <c r="G111" s="308"/>
      <c r="H111" s="308"/>
      <c r="I111" s="111"/>
      <c r="J111" s="35"/>
      <c r="K111" s="35"/>
      <c r="L111" s="38"/>
    </row>
    <row r="112" spans="2:12" s="1" customFormat="1" ht="12" customHeight="1">
      <c r="B112" s="34"/>
      <c r="C112" s="29" t="s">
        <v>102</v>
      </c>
      <c r="D112" s="35"/>
      <c r="E112" s="35"/>
      <c r="F112" s="35"/>
      <c r="G112" s="35"/>
      <c r="H112" s="35"/>
      <c r="I112" s="111"/>
      <c r="J112" s="35"/>
      <c r="K112" s="35"/>
      <c r="L112" s="38"/>
    </row>
    <row r="113" spans="2:65" s="1" customFormat="1" ht="14.45" customHeight="1">
      <c r="B113" s="34"/>
      <c r="C113" s="35"/>
      <c r="D113" s="35"/>
      <c r="E113" s="290" t="str">
        <f>E9</f>
        <v xml:space="preserve">032-2 - 02  SO 02-Elektroinstalace, SO 03-Zdravotechnika, SO 04-Vytápění a OPZ </v>
      </c>
      <c r="F113" s="306"/>
      <c r="G113" s="306"/>
      <c r="H113" s="306"/>
      <c r="I113" s="111"/>
      <c r="J113" s="35"/>
      <c r="K113" s="35"/>
      <c r="L113" s="38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111"/>
      <c r="J114" s="35"/>
      <c r="K114" s="35"/>
      <c r="L114" s="38"/>
    </row>
    <row r="115" spans="2:65" s="1" customFormat="1" ht="12" customHeight="1">
      <c r="B115" s="34"/>
      <c r="C115" s="29" t="s">
        <v>23</v>
      </c>
      <c r="D115" s="35"/>
      <c r="E115" s="35"/>
      <c r="F115" s="27" t="str">
        <f>F12</f>
        <v>parc.č. 23/1, k.ú. Nový Jičín-Město</v>
      </c>
      <c r="G115" s="35"/>
      <c r="H115" s="35"/>
      <c r="I115" s="113" t="s">
        <v>25</v>
      </c>
      <c r="J115" s="61" t="str">
        <f>IF(J12="","",J12)</f>
        <v>25. 4. 2019</v>
      </c>
      <c r="K115" s="35"/>
      <c r="L115" s="38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111"/>
      <c r="J116" s="35"/>
      <c r="K116" s="35"/>
      <c r="L116" s="38"/>
    </row>
    <row r="117" spans="2:65" s="1" customFormat="1" ht="40.9" customHeight="1">
      <c r="B117" s="34"/>
      <c r="C117" s="29" t="s">
        <v>27</v>
      </c>
      <c r="D117" s="35"/>
      <c r="E117" s="35"/>
      <c r="F117" s="27" t="str">
        <f>E15</f>
        <v>Město Nový Jičín, Masarykovo nám.1</v>
      </c>
      <c r="G117" s="35"/>
      <c r="H117" s="35"/>
      <c r="I117" s="113" t="s">
        <v>35</v>
      </c>
      <c r="J117" s="32" t="str">
        <f>E21</f>
        <v>Oldřich Němec, Divadelní 8,, Nový Jičín</v>
      </c>
      <c r="K117" s="35"/>
      <c r="L117" s="38"/>
    </row>
    <row r="118" spans="2:65" s="1" customFormat="1" ht="26.45" customHeight="1">
      <c r="B118" s="34"/>
      <c r="C118" s="29" t="s">
        <v>33</v>
      </c>
      <c r="D118" s="35"/>
      <c r="E118" s="35"/>
      <c r="F118" s="27" t="str">
        <f>IF(E18="","",E18)</f>
        <v>Vyplň údaj</v>
      </c>
      <c r="G118" s="35"/>
      <c r="H118" s="35"/>
      <c r="I118" s="113" t="s">
        <v>39</v>
      </c>
      <c r="J118" s="32" t="str">
        <f>E24</f>
        <v>Plandor, Haráková</v>
      </c>
      <c r="K118" s="35"/>
      <c r="L118" s="38"/>
    </row>
    <row r="119" spans="2:65" s="1" customFormat="1" ht="10.35" customHeight="1">
      <c r="B119" s="34"/>
      <c r="C119" s="35"/>
      <c r="D119" s="35"/>
      <c r="E119" s="35"/>
      <c r="F119" s="35"/>
      <c r="G119" s="35"/>
      <c r="H119" s="35"/>
      <c r="I119" s="111"/>
      <c r="J119" s="35"/>
      <c r="K119" s="35"/>
      <c r="L119" s="38"/>
    </row>
    <row r="120" spans="2:65" s="10" customFormat="1" ht="29.25" customHeight="1">
      <c r="B120" s="167"/>
      <c r="C120" s="168" t="s">
        <v>194</v>
      </c>
      <c r="D120" s="169" t="s">
        <v>67</v>
      </c>
      <c r="E120" s="169" t="s">
        <v>63</v>
      </c>
      <c r="F120" s="169" t="s">
        <v>64</v>
      </c>
      <c r="G120" s="169" t="s">
        <v>195</v>
      </c>
      <c r="H120" s="169" t="s">
        <v>196</v>
      </c>
      <c r="I120" s="170" t="s">
        <v>197</v>
      </c>
      <c r="J120" s="169" t="s">
        <v>165</v>
      </c>
      <c r="K120" s="171" t="s">
        <v>198</v>
      </c>
      <c r="L120" s="172"/>
      <c r="M120" s="70" t="s">
        <v>1</v>
      </c>
      <c r="N120" s="71" t="s">
        <v>46</v>
      </c>
      <c r="O120" s="71" t="s">
        <v>199</v>
      </c>
      <c r="P120" s="71" t="s">
        <v>200</v>
      </c>
      <c r="Q120" s="71" t="s">
        <v>201</v>
      </c>
      <c r="R120" s="71" t="s">
        <v>202</v>
      </c>
      <c r="S120" s="71" t="s">
        <v>203</v>
      </c>
      <c r="T120" s="72" t="s">
        <v>204</v>
      </c>
    </row>
    <row r="121" spans="2:65" s="1" customFormat="1" ht="22.9" customHeight="1">
      <c r="B121" s="34"/>
      <c r="C121" s="77" t="s">
        <v>205</v>
      </c>
      <c r="D121" s="35"/>
      <c r="E121" s="35"/>
      <c r="F121" s="35"/>
      <c r="G121" s="35"/>
      <c r="H121" s="35"/>
      <c r="I121" s="111"/>
      <c r="J121" s="173">
        <f>BK121</f>
        <v>0</v>
      </c>
      <c r="K121" s="35"/>
      <c r="L121" s="38"/>
      <c r="M121" s="73"/>
      <c r="N121" s="74"/>
      <c r="O121" s="74"/>
      <c r="P121" s="174">
        <f>P122+P128</f>
        <v>0</v>
      </c>
      <c r="Q121" s="74"/>
      <c r="R121" s="174">
        <f>R122+R128</f>
        <v>0</v>
      </c>
      <c r="S121" s="74"/>
      <c r="T121" s="175">
        <f>T122+T128</f>
        <v>0</v>
      </c>
      <c r="AT121" s="17" t="s">
        <v>81</v>
      </c>
      <c r="AU121" s="17" t="s">
        <v>167</v>
      </c>
      <c r="BK121" s="176">
        <f>BK122+BK128</f>
        <v>0</v>
      </c>
    </row>
    <row r="122" spans="2:65" s="11" customFormat="1" ht="25.9" customHeight="1">
      <c r="B122" s="177"/>
      <c r="C122" s="178"/>
      <c r="D122" s="179" t="s">
        <v>81</v>
      </c>
      <c r="E122" s="180" t="s">
        <v>470</v>
      </c>
      <c r="F122" s="180" t="s">
        <v>470</v>
      </c>
      <c r="G122" s="178"/>
      <c r="H122" s="178"/>
      <c r="I122" s="181"/>
      <c r="J122" s="182">
        <f>BK122</f>
        <v>0</v>
      </c>
      <c r="K122" s="178"/>
      <c r="L122" s="183"/>
      <c r="M122" s="184"/>
      <c r="N122" s="185"/>
      <c r="O122" s="185"/>
      <c r="P122" s="186">
        <f>P123+P125</f>
        <v>0</v>
      </c>
      <c r="Q122" s="185"/>
      <c r="R122" s="186">
        <f>R123+R125</f>
        <v>0</v>
      </c>
      <c r="S122" s="185"/>
      <c r="T122" s="187">
        <f>T123+T125</f>
        <v>0</v>
      </c>
      <c r="AR122" s="188" t="s">
        <v>95</v>
      </c>
      <c r="AT122" s="189" t="s">
        <v>81</v>
      </c>
      <c r="AU122" s="189" t="s">
        <v>82</v>
      </c>
      <c r="AY122" s="188" t="s">
        <v>208</v>
      </c>
      <c r="BK122" s="190">
        <f>BK123+BK125</f>
        <v>0</v>
      </c>
    </row>
    <row r="123" spans="2:65" s="11" customFormat="1" ht="22.9" customHeight="1">
      <c r="B123" s="177"/>
      <c r="C123" s="178"/>
      <c r="D123" s="179" t="s">
        <v>81</v>
      </c>
      <c r="E123" s="191" t="s">
        <v>1187</v>
      </c>
      <c r="F123" s="191" t="s">
        <v>1188</v>
      </c>
      <c r="G123" s="178"/>
      <c r="H123" s="178"/>
      <c r="I123" s="181"/>
      <c r="J123" s="192">
        <f>BK123</f>
        <v>0</v>
      </c>
      <c r="K123" s="178"/>
      <c r="L123" s="183"/>
      <c r="M123" s="184"/>
      <c r="N123" s="185"/>
      <c r="O123" s="185"/>
      <c r="P123" s="186">
        <f>P124</f>
        <v>0</v>
      </c>
      <c r="Q123" s="185"/>
      <c r="R123" s="186">
        <f>R124</f>
        <v>0</v>
      </c>
      <c r="S123" s="185"/>
      <c r="T123" s="187">
        <f>T124</f>
        <v>0</v>
      </c>
      <c r="AR123" s="188" t="s">
        <v>95</v>
      </c>
      <c r="AT123" s="189" t="s">
        <v>81</v>
      </c>
      <c r="AU123" s="189" t="s">
        <v>22</v>
      </c>
      <c r="AY123" s="188" t="s">
        <v>208</v>
      </c>
      <c r="BK123" s="190">
        <f>BK124</f>
        <v>0</v>
      </c>
    </row>
    <row r="124" spans="2:65" s="1" customFormat="1" ht="14.45" customHeight="1">
      <c r="B124" s="34"/>
      <c r="C124" s="193" t="s">
        <v>22</v>
      </c>
      <c r="D124" s="193" t="s">
        <v>210</v>
      </c>
      <c r="E124" s="194" t="s">
        <v>1189</v>
      </c>
      <c r="F124" s="195" t="s">
        <v>1190</v>
      </c>
      <c r="G124" s="196" t="s">
        <v>1191</v>
      </c>
      <c r="H124" s="197">
        <v>1</v>
      </c>
      <c r="I124" s="198"/>
      <c r="J124" s="199">
        <f>ROUND(I124*H124,2)</f>
        <v>0</v>
      </c>
      <c r="K124" s="195" t="s">
        <v>1</v>
      </c>
      <c r="L124" s="38"/>
      <c r="M124" s="200" t="s">
        <v>1</v>
      </c>
      <c r="N124" s="201" t="s">
        <v>48</v>
      </c>
      <c r="O124" s="66"/>
      <c r="P124" s="202">
        <f>O124*H124</f>
        <v>0</v>
      </c>
      <c r="Q124" s="202">
        <v>0</v>
      </c>
      <c r="R124" s="202">
        <f>Q124*H124</f>
        <v>0</v>
      </c>
      <c r="S124" s="202">
        <v>0</v>
      </c>
      <c r="T124" s="203">
        <f>S124*H124</f>
        <v>0</v>
      </c>
      <c r="AR124" s="204" t="s">
        <v>295</v>
      </c>
      <c r="AT124" s="204" t="s">
        <v>210</v>
      </c>
      <c r="AU124" s="204" t="s">
        <v>95</v>
      </c>
      <c r="AY124" s="17" t="s">
        <v>208</v>
      </c>
      <c r="BE124" s="205">
        <f>IF(N124="základní",J124,0)</f>
        <v>0</v>
      </c>
      <c r="BF124" s="205">
        <f>IF(N124="snížená",J124,0)</f>
        <v>0</v>
      </c>
      <c r="BG124" s="205">
        <f>IF(N124="zákl. přenesená",J124,0)</f>
        <v>0</v>
      </c>
      <c r="BH124" s="205">
        <f>IF(N124="sníž. přenesená",J124,0)</f>
        <v>0</v>
      </c>
      <c r="BI124" s="205">
        <f>IF(N124="nulová",J124,0)</f>
        <v>0</v>
      </c>
      <c r="BJ124" s="17" t="s">
        <v>95</v>
      </c>
      <c r="BK124" s="205">
        <f>ROUND(I124*H124,2)</f>
        <v>0</v>
      </c>
      <c r="BL124" s="17" t="s">
        <v>295</v>
      </c>
      <c r="BM124" s="204" t="s">
        <v>1192</v>
      </c>
    </row>
    <row r="125" spans="2:65" s="11" customFormat="1" ht="22.9" customHeight="1">
      <c r="B125" s="177"/>
      <c r="C125" s="178"/>
      <c r="D125" s="179" t="s">
        <v>81</v>
      </c>
      <c r="E125" s="191" t="s">
        <v>1193</v>
      </c>
      <c r="F125" s="191" t="s">
        <v>1194</v>
      </c>
      <c r="G125" s="178"/>
      <c r="H125" s="178"/>
      <c r="I125" s="181"/>
      <c r="J125" s="192">
        <f>BK125</f>
        <v>0</v>
      </c>
      <c r="K125" s="178"/>
      <c r="L125" s="183"/>
      <c r="M125" s="184"/>
      <c r="N125" s="185"/>
      <c r="O125" s="185"/>
      <c r="P125" s="186">
        <f>SUM(P126:P127)</f>
        <v>0</v>
      </c>
      <c r="Q125" s="185"/>
      <c r="R125" s="186">
        <f>SUM(R126:R127)</f>
        <v>0</v>
      </c>
      <c r="S125" s="185"/>
      <c r="T125" s="187">
        <f>SUM(T126:T127)</f>
        <v>0</v>
      </c>
      <c r="AR125" s="188" t="s">
        <v>95</v>
      </c>
      <c r="AT125" s="189" t="s">
        <v>81</v>
      </c>
      <c r="AU125" s="189" t="s">
        <v>22</v>
      </c>
      <c r="AY125" s="188" t="s">
        <v>208</v>
      </c>
      <c r="BK125" s="190">
        <f>SUM(BK126:BK127)</f>
        <v>0</v>
      </c>
    </row>
    <row r="126" spans="2:65" s="1" customFormat="1" ht="14.45" customHeight="1">
      <c r="B126" s="34"/>
      <c r="C126" s="193" t="s">
        <v>95</v>
      </c>
      <c r="D126" s="193" t="s">
        <v>210</v>
      </c>
      <c r="E126" s="194" t="s">
        <v>1195</v>
      </c>
      <c r="F126" s="195" t="s">
        <v>1196</v>
      </c>
      <c r="G126" s="196" t="s">
        <v>1191</v>
      </c>
      <c r="H126" s="197">
        <v>1</v>
      </c>
      <c r="I126" s="198"/>
      <c r="J126" s="199">
        <f>ROUND(I126*H126,2)</f>
        <v>0</v>
      </c>
      <c r="K126" s="195" t="s">
        <v>1</v>
      </c>
      <c r="L126" s="38"/>
      <c r="M126" s="200" t="s">
        <v>1</v>
      </c>
      <c r="N126" s="201" t="s">
        <v>48</v>
      </c>
      <c r="O126" s="66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AR126" s="204" t="s">
        <v>295</v>
      </c>
      <c r="AT126" s="204" t="s">
        <v>210</v>
      </c>
      <c r="AU126" s="204" t="s">
        <v>95</v>
      </c>
      <c r="AY126" s="17" t="s">
        <v>208</v>
      </c>
      <c r="BE126" s="205">
        <f>IF(N126="základní",J126,0)</f>
        <v>0</v>
      </c>
      <c r="BF126" s="205">
        <f>IF(N126="snížená",J126,0)</f>
        <v>0</v>
      </c>
      <c r="BG126" s="205">
        <f>IF(N126="zákl. přenesená",J126,0)</f>
        <v>0</v>
      </c>
      <c r="BH126" s="205">
        <f>IF(N126="sníž. přenesená",J126,0)</f>
        <v>0</v>
      </c>
      <c r="BI126" s="205">
        <f>IF(N126="nulová",J126,0)</f>
        <v>0</v>
      </c>
      <c r="BJ126" s="17" t="s">
        <v>95</v>
      </c>
      <c r="BK126" s="205">
        <f>ROUND(I126*H126,2)</f>
        <v>0</v>
      </c>
      <c r="BL126" s="17" t="s">
        <v>295</v>
      </c>
      <c r="BM126" s="204" t="s">
        <v>1197</v>
      </c>
    </row>
    <row r="127" spans="2:65" s="1" customFormat="1" ht="14.45" customHeight="1">
      <c r="B127" s="34"/>
      <c r="C127" s="193" t="s">
        <v>152</v>
      </c>
      <c r="D127" s="193" t="s">
        <v>210</v>
      </c>
      <c r="E127" s="194" t="s">
        <v>1198</v>
      </c>
      <c r="F127" s="195" t="s">
        <v>1199</v>
      </c>
      <c r="G127" s="196" t="s">
        <v>1191</v>
      </c>
      <c r="H127" s="197">
        <v>1</v>
      </c>
      <c r="I127" s="198"/>
      <c r="J127" s="199">
        <f>ROUND(I127*H127,2)</f>
        <v>0</v>
      </c>
      <c r="K127" s="195" t="s">
        <v>1</v>
      </c>
      <c r="L127" s="38"/>
      <c r="M127" s="200" t="s">
        <v>1</v>
      </c>
      <c r="N127" s="201" t="s">
        <v>48</v>
      </c>
      <c r="O127" s="66"/>
      <c r="P127" s="202">
        <f>O127*H127</f>
        <v>0</v>
      </c>
      <c r="Q127" s="202">
        <v>0</v>
      </c>
      <c r="R127" s="202">
        <f>Q127*H127</f>
        <v>0</v>
      </c>
      <c r="S127" s="202">
        <v>0</v>
      </c>
      <c r="T127" s="203">
        <f>S127*H127</f>
        <v>0</v>
      </c>
      <c r="AR127" s="204" t="s">
        <v>295</v>
      </c>
      <c r="AT127" s="204" t="s">
        <v>210</v>
      </c>
      <c r="AU127" s="204" t="s">
        <v>95</v>
      </c>
      <c r="AY127" s="17" t="s">
        <v>208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7" t="s">
        <v>95</v>
      </c>
      <c r="BK127" s="205">
        <f>ROUND(I127*H127,2)</f>
        <v>0</v>
      </c>
      <c r="BL127" s="17" t="s">
        <v>295</v>
      </c>
      <c r="BM127" s="204" t="s">
        <v>1200</v>
      </c>
    </row>
    <row r="128" spans="2:65" s="11" customFormat="1" ht="25.9" customHeight="1">
      <c r="B128" s="177"/>
      <c r="C128" s="178"/>
      <c r="D128" s="179" t="s">
        <v>81</v>
      </c>
      <c r="E128" s="180" t="s">
        <v>296</v>
      </c>
      <c r="F128" s="180" t="s">
        <v>1131</v>
      </c>
      <c r="G128" s="178"/>
      <c r="H128" s="178"/>
      <c r="I128" s="181"/>
      <c r="J128" s="182">
        <f>BK128</f>
        <v>0</v>
      </c>
      <c r="K128" s="178"/>
      <c r="L128" s="183"/>
      <c r="M128" s="184"/>
      <c r="N128" s="185"/>
      <c r="O128" s="185"/>
      <c r="P128" s="186">
        <f>P129</f>
        <v>0</v>
      </c>
      <c r="Q128" s="185"/>
      <c r="R128" s="186">
        <f>R129</f>
        <v>0</v>
      </c>
      <c r="S128" s="185"/>
      <c r="T128" s="187">
        <f>T129</f>
        <v>0</v>
      </c>
      <c r="AR128" s="188" t="s">
        <v>152</v>
      </c>
      <c r="AT128" s="189" t="s">
        <v>81</v>
      </c>
      <c r="AU128" s="189" t="s">
        <v>82</v>
      </c>
      <c r="AY128" s="188" t="s">
        <v>208</v>
      </c>
      <c r="BK128" s="190">
        <f>BK129</f>
        <v>0</v>
      </c>
    </row>
    <row r="129" spans="2:65" s="11" customFormat="1" ht="22.9" customHeight="1">
      <c r="B129" s="177"/>
      <c r="C129" s="178"/>
      <c r="D129" s="179" t="s">
        <v>81</v>
      </c>
      <c r="E129" s="191" t="s">
        <v>1132</v>
      </c>
      <c r="F129" s="191" t="s">
        <v>1201</v>
      </c>
      <c r="G129" s="178"/>
      <c r="H129" s="178"/>
      <c r="I129" s="181"/>
      <c r="J129" s="192">
        <f>BK129</f>
        <v>0</v>
      </c>
      <c r="K129" s="178"/>
      <c r="L129" s="183"/>
      <c r="M129" s="184"/>
      <c r="N129" s="185"/>
      <c r="O129" s="185"/>
      <c r="P129" s="186">
        <f>P130</f>
        <v>0</v>
      </c>
      <c r="Q129" s="185"/>
      <c r="R129" s="186">
        <f>R130</f>
        <v>0</v>
      </c>
      <c r="S129" s="185"/>
      <c r="T129" s="187">
        <f>T130</f>
        <v>0</v>
      </c>
      <c r="AR129" s="188" t="s">
        <v>152</v>
      </c>
      <c r="AT129" s="189" t="s">
        <v>81</v>
      </c>
      <c r="AU129" s="189" t="s">
        <v>22</v>
      </c>
      <c r="AY129" s="188" t="s">
        <v>208</v>
      </c>
      <c r="BK129" s="190">
        <f>BK130</f>
        <v>0</v>
      </c>
    </row>
    <row r="130" spans="2:65" s="1" customFormat="1" ht="14.45" customHeight="1">
      <c r="B130" s="34"/>
      <c r="C130" s="193" t="s">
        <v>215</v>
      </c>
      <c r="D130" s="193" t="s">
        <v>210</v>
      </c>
      <c r="E130" s="194" t="s">
        <v>1132</v>
      </c>
      <c r="F130" s="195" t="s">
        <v>1202</v>
      </c>
      <c r="G130" s="196" t="s">
        <v>1191</v>
      </c>
      <c r="H130" s="197">
        <v>1</v>
      </c>
      <c r="I130" s="198"/>
      <c r="J130" s="199">
        <f>ROUND(I130*H130,2)</f>
        <v>0</v>
      </c>
      <c r="K130" s="195" t="s">
        <v>1</v>
      </c>
      <c r="L130" s="38"/>
      <c r="M130" s="260" t="s">
        <v>1</v>
      </c>
      <c r="N130" s="261" t="s">
        <v>48</v>
      </c>
      <c r="O130" s="262"/>
      <c r="P130" s="263">
        <f>O130*H130</f>
        <v>0</v>
      </c>
      <c r="Q130" s="263">
        <v>0</v>
      </c>
      <c r="R130" s="263">
        <f>Q130*H130</f>
        <v>0</v>
      </c>
      <c r="S130" s="263">
        <v>0</v>
      </c>
      <c r="T130" s="264">
        <f>S130*H130</f>
        <v>0</v>
      </c>
      <c r="AR130" s="204" t="s">
        <v>571</v>
      </c>
      <c r="AT130" s="204" t="s">
        <v>210</v>
      </c>
      <c r="AU130" s="204" t="s">
        <v>95</v>
      </c>
      <c r="AY130" s="17" t="s">
        <v>208</v>
      </c>
      <c r="BE130" s="205">
        <f>IF(N130="základní",J130,0)</f>
        <v>0</v>
      </c>
      <c r="BF130" s="205">
        <f>IF(N130="snížená",J130,0)</f>
        <v>0</v>
      </c>
      <c r="BG130" s="205">
        <f>IF(N130="zákl. přenesená",J130,0)</f>
        <v>0</v>
      </c>
      <c r="BH130" s="205">
        <f>IF(N130="sníž. přenesená",J130,0)</f>
        <v>0</v>
      </c>
      <c r="BI130" s="205">
        <f>IF(N130="nulová",J130,0)</f>
        <v>0</v>
      </c>
      <c r="BJ130" s="17" t="s">
        <v>95</v>
      </c>
      <c r="BK130" s="205">
        <f>ROUND(I130*H130,2)</f>
        <v>0</v>
      </c>
      <c r="BL130" s="17" t="s">
        <v>571</v>
      </c>
      <c r="BM130" s="204" t="s">
        <v>1203</v>
      </c>
    </row>
    <row r="131" spans="2:65" s="1" customFormat="1" ht="6.95" customHeight="1">
      <c r="B131" s="49"/>
      <c r="C131" s="50"/>
      <c r="D131" s="50"/>
      <c r="E131" s="50"/>
      <c r="F131" s="50"/>
      <c r="G131" s="50"/>
      <c r="H131" s="50"/>
      <c r="I131" s="144"/>
      <c r="J131" s="50"/>
      <c r="K131" s="50"/>
      <c r="L131" s="38"/>
    </row>
  </sheetData>
  <sheetProtection algorithmName="SHA-512" hashValue="gfUl86ofvImx+++2C20uRxh5/5lNNQek95BPfCV6qenTlLQbqCVJsICY7PQd/eUyVCdsJy75IC1XIf8gMtxnzQ==" saltValue="0DIO0nooM9Qf3lbGam1VRDF7qDlS24zZ20F5q1uC+hSIibdyZCMvpTDt2RyMmqXA0lHk+aJ0toCvxByQ4G7jXQ==" spinCount="100000" sheet="1" objects="1" scenarios="1" formatColumns="0" formatRows="0" autoFilter="0"/>
  <autoFilter ref="C120:K130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032-A-1 - 01 SO 01 - Stav...</vt:lpstr>
      <vt:lpstr>032-2 - 02  SO 02-Elektro...</vt:lpstr>
      <vt:lpstr>'032-2 - 02  SO 02-Elektro...'!Názvy_tisku</vt:lpstr>
      <vt:lpstr>'032-A-1 - 01 SO 01 - Stav...'!Názvy_tisku</vt:lpstr>
      <vt:lpstr>'Rekapitulace stavby'!Názvy_tisku</vt:lpstr>
      <vt:lpstr>'032-2 - 02  SO 02-Elektro...'!Oblast_tisku</vt:lpstr>
      <vt:lpstr>'032-A-1 - 01 SO 01 - Stav...'!Oblast_tisku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Mirka_PC\Mirka</dc:creator>
  <cp:lastModifiedBy>Ing. Josef Kuběna</cp:lastModifiedBy>
  <dcterms:created xsi:type="dcterms:W3CDTF">2019-04-25T12:30:30Z</dcterms:created>
  <dcterms:modified xsi:type="dcterms:W3CDTF">2019-04-26T06:37:29Z</dcterms:modified>
</cp:coreProperties>
</file>